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ycja Letniowska\Desktop\"/>
    </mc:Choice>
  </mc:AlternateContent>
  <bookViews>
    <workbookView xWindow="0" yWindow="0" windowWidth="28800" windowHeight="11700" activeTab="4"/>
  </bookViews>
  <sheets>
    <sheet name="WL" sheetId="4" r:id="rId1"/>
    <sheet name="WLS" sheetId="6" r:id="rId2"/>
    <sheet name="WFzOAM" sheetId="1" r:id="rId3"/>
    <sheet name="WLKP" sheetId="5" r:id="rId4"/>
    <sheet name="WNOZ" sheetId="7" r:id="rId5"/>
    <sheet name="Arkusz2" sheetId="2" state="hidden" r:id="rId6"/>
    <sheet name="Arkusz3" sheetId="3" state="hidden" r:id="rId7"/>
  </sheets>
  <definedNames>
    <definedName name="_xlnm._FilterDatabase" localSheetId="2" hidden="1">WFzOAM!$A$3:$V$3</definedName>
    <definedName name="_xlnm._FilterDatabase" localSheetId="0" hidden="1">WL!$A$3:$AU$3</definedName>
    <definedName name="_xlnm._FilterDatabase" localSheetId="3" hidden="1">WLKP!$A$3:$V$3</definedName>
    <definedName name="_xlnm._FilterDatabase" localSheetId="1" hidden="1">WLS!$A$3:$X$3</definedName>
    <definedName name="_xlnm._FilterDatabase" localSheetId="4" hidden="1">WNOZ!$A$3:$X$15</definedName>
  </definedNames>
  <calcPr calcId="162913"/>
</workbook>
</file>

<file path=xl/calcChain.xml><?xml version="1.0" encoding="utf-8"?>
<calcChain xmlns="http://schemas.openxmlformats.org/spreadsheetml/2006/main">
  <c r="V14" i="7" l="1"/>
  <c r="U14" i="7"/>
  <c r="V30" i="7" s="1"/>
  <c r="W13" i="7"/>
  <c r="T13" i="7"/>
  <c r="Q13" i="7"/>
  <c r="N13" i="7"/>
  <c r="W12" i="7"/>
  <c r="T12" i="7"/>
  <c r="Q12" i="7"/>
  <c r="N12" i="7"/>
  <c r="W11" i="7"/>
  <c r="T11" i="7"/>
  <c r="Q11" i="7"/>
  <c r="N11" i="7"/>
  <c r="W10" i="7"/>
  <c r="T10" i="7"/>
  <c r="Q10" i="7"/>
  <c r="N10" i="7"/>
  <c r="W9" i="7"/>
  <c r="T9" i="7"/>
  <c r="Q9" i="7"/>
  <c r="N9" i="7"/>
  <c r="L9" i="7"/>
  <c r="W8" i="7"/>
  <c r="T8" i="7"/>
  <c r="Q8" i="7"/>
  <c r="N8" i="7"/>
  <c r="W7" i="7"/>
  <c r="T7" i="7"/>
  <c r="Q7" i="7"/>
  <c r="N7" i="7"/>
  <c r="W6" i="7"/>
  <c r="T6" i="7"/>
  <c r="Q6" i="7"/>
  <c r="L6" i="7"/>
  <c r="N6" i="7" s="1"/>
  <c r="W5" i="7"/>
  <c r="T5" i="7"/>
  <c r="Q5" i="7"/>
  <c r="N5" i="7"/>
  <c r="W4" i="7"/>
  <c r="T4" i="7"/>
  <c r="Q4" i="7"/>
  <c r="L4" i="7"/>
  <c r="K4" i="7"/>
  <c r="N4" i="7" s="1"/>
  <c r="V21" i="6" l="1"/>
  <c r="U21" i="6"/>
  <c r="W20" i="6"/>
  <c r="T20" i="6"/>
  <c r="Q20" i="6"/>
  <c r="N20" i="6"/>
  <c r="W19" i="6"/>
  <c r="T19" i="6"/>
  <c r="Q19" i="6"/>
  <c r="N19" i="6"/>
  <c r="W18" i="6"/>
  <c r="T18" i="6"/>
  <c r="Q18" i="6"/>
  <c r="N18" i="6"/>
  <c r="W17" i="6"/>
  <c r="T17" i="6"/>
  <c r="Q17" i="6"/>
  <c r="N17" i="6"/>
  <c r="G17" i="6"/>
  <c r="W16" i="6"/>
  <c r="T16" i="6"/>
  <c r="Q16" i="6"/>
  <c r="N16" i="6"/>
  <c r="W15" i="6"/>
  <c r="T15" i="6"/>
  <c r="Q15" i="6"/>
  <c r="N15" i="6"/>
  <c r="W14" i="6"/>
  <c r="T14" i="6"/>
  <c r="Q14" i="6"/>
  <c r="N14" i="6"/>
  <c r="W13" i="6"/>
  <c r="T13" i="6"/>
  <c r="Q13" i="6"/>
  <c r="N13" i="6"/>
  <c r="W12" i="6"/>
  <c r="T12" i="6"/>
  <c r="Q12" i="6"/>
  <c r="N12" i="6"/>
  <c r="W11" i="6"/>
  <c r="T11" i="6"/>
  <c r="Q11" i="6"/>
  <c r="N11" i="6"/>
  <c r="W10" i="6"/>
  <c r="T10" i="6"/>
  <c r="Q10" i="6"/>
  <c r="E10" i="6"/>
  <c r="N10" i="6" s="1"/>
  <c r="W9" i="6"/>
  <c r="T9" i="6"/>
  <c r="Q9" i="6"/>
  <c r="N9" i="6"/>
  <c r="W8" i="6"/>
  <c r="T8" i="6"/>
  <c r="Q8" i="6"/>
  <c r="N8" i="6"/>
  <c r="W7" i="6"/>
  <c r="T7" i="6"/>
  <c r="P7" i="6"/>
  <c r="Q7" i="6" s="1"/>
  <c r="D7" i="6"/>
  <c r="N7" i="6" s="1"/>
  <c r="W6" i="6"/>
  <c r="T6" i="6"/>
  <c r="Q6" i="6"/>
  <c r="N6" i="6"/>
  <c r="W5" i="6"/>
  <c r="T5" i="6"/>
  <c r="Q5" i="6"/>
  <c r="N5" i="6"/>
  <c r="W4" i="6"/>
  <c r="T4" i="6"/>
  <c r="Q4" i="6"/>
  <c r="N4" i="6"/>
  <c r="V46" i="6" l="1"/>
  <c r="T34" i="5"/>
  <c r="U34" i="5" s="1"/>
  <c r="Q34" i="5"/>
  <c r="N34" i="5"/>
  <c r="T33" i="5"/>
  <c r="U33" i="5" s="1"/>
  <c r="Q33" i="5"/>
  <c r="N33" i="5"/>
  <c r="T32" i="5"/>
  <c r="Q32" i="5"/>
  <c r="L32" i="5"/>
  <c r="N32" i="5" s="1"/>
  <c r="U32" i="5" s="1"/>
  <c r="T31" i="5"/>
  <c r="Q31" i="5"/>
  <c r="N31" i="5"/>
  <c r="U31" i="5" s="1"/>
  <c r="T30" i="5"/>
  <c r="Q30" i="5"/>
  <c r="N30" i="5"/>
  <c r="U30" i="5" s="1"/>
  <c r="T29" i="5"/>
  <c r="Q29" i="5"/>
  <c r="N29" i="5"/>
  <c r="U29" i="5" s="1"/>
  <c r="T28" i="5"/>
  <c r="Q28" i="5"/>
  <c r="N28" i="5"/>
  <c r="U28" i="5" s="1"/>
  <c r="T27" i="5"/>
  <c r="Q27" i="5"/>
  <c r="N27" i="5"/>
  <c r="U27" i="5" s="1"/>
  <c r="T26" i="5"/>
  <c r="Q26" i="5"/>
  <c r="N26" i="5"/>
  <c r="U26" i="5" s="1"/>
  <c r="T25" i="5"/>
  <c r="Q25" i="5"/>
  <c r="N25" i="5"/>
  <c r="U25" i="5" s="1"/>
  <c r="T24" i="5"/>
  <c r="Q24" i="5"/>
  <c r="N24" i="5"/>
  <c r="U24" i="5" s="1"/>
  <c r="T23" i="5"/>
  <c r="Q23" i="5"/>
  <c r="L23" i="5"/>
  <c r="K23" i="5"/>
  <c r="T22" i="5"/>
  <c r="Q22" i="5"/>
  <c r="N22" i="5"/>
  <c r="T21" i="5"/>
  <c r="U21" i="5" s="1"/>
  <c r="Q21" i="5"/>
  <c r="N21" i="5"/>
  <c r="T20" i="5"/>
  <c r="U20" i="5" s="1"/>
  <c r="Q20" i="5"/>
  <c r="N20" i="5"/>
  <c r="T19" i="5"/>
  <c r="Q19" i="5"/>
  <c r="N19" i="5"/>
  <c r="U19" i="5" s="1"/>
  <c r="T18" i="5"/>
  <c r="Q18" i="5"/>
  <c r="N18" i="5"/>
  <c r="U18" i="5" s="1"/>
  <c r="T17" i="5"/>
  <c r="Q17" i="5"/>
  <c r="N17" i="5"/>
  <c r="T16" i="5"/>
  <c r="Q16" i="5"/>
  <c r="N16" i="5"/>
  <c r="T15" i="5"/>
  <c r="Q15" i="5"/>
  <c r="N15" i="5"/>
  <c r="U15" i="5" s="1"/>
  <c r="T14" i="5"/>
  <c r="Q14" i="5"/>
  <c r="L14" i="5"/>
  <c r="N14" i="5" s="1"/>
  <c r="U14" i="5" s="1"/>
  <c r="T13" i="5"/>
  <c r="Q13" i="5"/>
  <c r="N13" i="5"/>
  <c r="T12" i="5"/>
  <c r="U12" i="5" s="1"/>
  <c r="Q12" i="5"/>
  <c r="N12" i="5"/>
  <c r="T11" i="5"/>
  <c r="U11" i="5" s="1"/>
  <c r="Q11" i="5"/>
  <c r="N11" i="5"/>
  <c r="T10" i="5"/>
  <c r="Q10" i="5"/>
  <c r="N10" i="5"/>
  <c r="T9" i="5"/>
  <c r="Q9" i="5"/>
  <c r="N9" i="5"/>
  <c r="T8" i="5"/>
  <c r="Q8" i="5"/>
  <c r="L8" i="5"/>
  <c r="K8" i="5"/>
  <c r="N8" i="5" s="1"/>
  <c r="T7" i="5"/>
  <c r="Q7" i="5"/>
  <c r="N7" i="5"/>
  <c r="T6" i="5"/>
  <c r="Q6" i="5"/>
  <c r="N6" i="5"/>
  <c r="T5" i="5"/>
  <c r="Q5" i="5"/>
  <c r="N5" i="5"/>
  <c r="U5" i="5" s="1"/>
  <c r="L5" i="5"/>
  <c r="K5" i="5"/>
  <c r="T4" i="5"/>
  <c r="Q4" i="5"/>
  <c r="E4" i="5"/>
  <c r="N4" i="5" s="1"/>
  <c r="T35" i="5" l="1"/>
  <c r="U8" i="5"/>
  <c r="N23" i="5"/>
  <c r="U23" i="5" s="1"/>
  <c r="U7" i="5"/>
  <c r="U10" i="5"/>
  <c r="U17" i="5"/>
  <c r="U6" i="5"/>
  <c r="U9" i="5"/>
  <c r="U13" i="5"/>
  <c r="U16" i="5"/>
  <c r="U22" i="5"/>
  <c r="U4" i="5"/>
  <c r="N35" i="5"/>
  <c r="S41" i="4"/>
  <c r="R41" i="4"/>
  <c r="T40" i="4"/>
  <c r="Q40" i="4"/>
  <c r="N40" i="4"/>
  <c r="T39" i="4"/>
  <c r="Q39" i="4"/>
  <c r="N39" i="4"/>
  <c r="T38" i="4"/>
  <c r="Q38" i="4"/>
  <c r="T37" i="4"/>
  <c r="Q37" i="4"/>
  <c r="N37" i="4"/>
  <c r="U37" i="4" s="1"/>
  <c r="T36" i="4"/>
  <c r="Q36" i="4"/>
  <c r="N36" i="4"/>
  <c r="U36" i="4" s="1"/>
  <c r="T35" i="4"/>
  <c r="Q35" i="4"/>
  <c r="N35" i="4"/>
  <c r="T34" i="4"/>
  <c r="Q34" i="4"/>
  <c r="N34" i="4"/>
  <c r="T33" i="4"/>
  <c r="Q33" i="4"/>
  <c r="N33" i="4"/>
  <c r="U33" i="4" s="1"/>
  <c r="T32" i="4"/>
  <c r="Q32" i="4"/>
  <c r="N32" i="4"/>
  <c r="U32" i="4" s="1"/>
  <c r="T31" i="4"/>
  <c r="Q31" i="4"/>
  <c r="N31" i="4"/>
  <c r="T30" i="4"/>
  <c r="Q30" i="4"/>
  <c r="N30" i="4"/>
  <c r="T29" i="4"/>
  <c r="Q29" i="4"/>
  <c r="N29" i="4"/>
  <c r="U29" i="4" s="1"/>
  <c r="T28" i="4"/>
  <c r="Q28" i="4"/>
  <c r="N28" i="4"/>
  <c r="U28" i="4" s="1"/>
  <c r="T27" i="4"/>
  <c r="Q27" i="4"/>
  <c r="N27" i="4"/>
  <c r="T26" i="4"/>
  <c r="Q26" i="4"/>
  <c r="N26" i="4"/>
  <c r="T25" i="4"/>
  <c r="Q25" i="4"/>
  <c r="L25" i="4"/>
  <c r="K25" i="4"/>
  <c r="T24" i="4"/>
  <c r="U24" i="4" s="1"/>
  <c r="Q24" i="4"/>
  <c r="N24" i="4"/>
  <c r="T23" i="4"/>
  <c r="U23" i="4" s="1"/>
  <c r="Q23" i="4"/>
  <c r="N23" i="4"/>
  <c r="T22" i="4"/>
  <c r="U22" i="4" s="1"/>
  <c r="Q22" i="4"/>
  <c r="N22" i="4"/>
  <c r="T21" i="4"/>
  <c r="P21" i="4"/>
  <c r="Q21" i="4" s="1"/>
  <c r="N21" i="4"/>
  <c r="U21" i="4" s="1"/>
  <c r="D21" i="4"/>
  <c r="T20" i="4"/>
  <c r="Q20" i="4"/>
  <c r="N20" i="4"/>
  <c r="U20" i="4" s="1"/>
  <c r="T19" i="4"/>
  <c r="Q19" i="4"/>
  <c r="N19" i="4"/>
  <c r="U19" i="4" s="1"/>
  <c r="T18" i="4"/>
  <c r="Q18" i="4"/>
  <c r="N18" i="4"/>
  <c r="T17" i="4"/>
  <c r="Q17" i="4"/>
  <c r="L17" i="4"/>
  <c r="K17" i="4"/>
  <c r="N17" i="4" s="1"/>
  <c r="T16" i="4"/>
  <c r="U16" i="4" s="1"/>
  <c r="Q16" i="4"/>
  <c r="N16" i="4"/>
  <c r="T15" i="4"/>
  <c r="U15" i="4" s="1"/>
  <c r="Q15" i="4"/>
  <c r="N15" i="4"/>
  <c r="T14" i="4"/>
  <c r="U14" i="4" s="1"/>
  <c r="Q14" i="4"/>
  <c r="N14" i="4"/>
  <c r="T13" i="4"/>
  <c r="U13" i="4" s="1"/>
  <c r="Q13" i="4"/>
  <c r="N13" i="4"/>
  <c r="T12" i="4"/>
  <c r="U12" i="4" s="1"/>
  <c r="Q12" i="4"/>
  <c r="N12" i="4"/>
  <c r="T11" i="4"/>
  <c r="Q11" i="4"/>
  <c r="L11" i="4"/>
  <c r="K11" i="4"/>
  <c r="T10" i="4"/>
  <c r="Q10" i="4"/>
  <c r="L10" i="4"/>
  <c r="K10" i="4"/>
  <c r="N10" i="4" s="1"/>
  <c r="T9" i="4"/>
  <c r="U9" i="4" s="1"/>
  <c r="Q9" i="4"/>
  <c r="N9" i="4"/>
  <c r="T8" i="4"/>
  <c r="U8" i="4" s="1"/>
  <c r="Q8" i="4"/>
  <c r="N8" i="4"/>
  <c r="T7" i="4"/>
  <c r="Q7" i="4"/>
  <c r="L7" i="4"/>
  <c r="K7" i="4"/>
  <c r="H7" i="4"/>
  <c r="T6" i="4"/>
  <c r="U6" i="4" s="1"/>
  <c r="Q6" i="4"/>
  <c r="N6" i="4"/>
  <c r="T5" i="4"/>
  <c r="U5" i="4" s="1"/>
  <c r="Q5" i="4"/>
  <c r="N5" i="4"/>
  <c r="T4" i="4"/>
  <c r="Q4" i="4"/>
  <c r="L4" i="4"/>
  <c r="K4" i="4"/>
  <c r="T41" i="4" l="1"/>
  <c r="U10" i="4"/>
  <c r="U17" i="4"/>
  <c r="U18" i="4"/>
  <c r="U27" i="4"/>
  <c r="U31" i="4"/>
  <c r="U35" i="4"/>
  <c r="U40" i="4"/>
  <c r="N4" i="4"/>
  <c r="N7" i="4"/>
  <c r="U7" i="4" s="1"/>
  <c r="N11" i="4"/>
  <c r="U11" i="4" s="1"/>
  <c r="N25" i="4"/>
  <c r="U25" i="4" s="1"/>
  <c r="U26" i="4"/>
  <c r="U30" i="4"/>
  <c r="U34" i="4"/>
  <c r="U39" i="4"/>
  <c r="U4" i="4"/>
  <c r="T25" i="1"/>
  <c r="T9" i="1"/>
  <c r="T11" i="1"/>
  <c r="T8" i="1"/>
  <c r="T12" i="1"/>
  <c r="T17" i="1"/>
  <c r="T5" i="1"/>
  <c r="T19" i="1"/>
  <c r="T10" i="1"/>
  <c r="T7" i="1"/>
  <c r="T22" i="1"/>
  <c r="T16" i="1"/>
  <c r="T23" i="1"/>
  <c r="T13" i="1"/>
  <c r="T4" i="1"/>
  <c r="T27" i="1"/>
  <c r="T24" i="1"/>
  <c r="T26" i="1"/>
  <c r="T21" i="1"/>
  <c r="T6" i="1"/>
  <c r="T20" i="1"/>
  <c r="T18" i="1"/>
  <c r="T15" i="1"/>
  <c r="Q25" i="1"/>
  <c r="Q9" i="1"/>
  <c r="Q11" i="1"/>
  <c r="Q8" i="1"/>
  <c r="Q12" i="1"/>
  <c r="Q17" i="1"/>
  <c r="Q5" i="1"/>
  <c r="Q19" i="1"/>
  <c r="Q10" i="1"/>
  <c r="Q7" i="1"/>
  <c r="Q22" i="1"/>
  <c r="Q16" i="1"/>
  <c r="Q23" i="1"/>
  <c r="Q13" i="1"/>
  <c r="Q4" i="1"/>
  <c r="Q27" i="1"/>
  <c r="Q24" i="1"/>
  <c r="Q26" i="1"/>
  <c r="Q21" i="1"/>
  <c r="Q6" i="1"/>
  <c r="Q20" i="1"/>
  <c r="Q18" i="1"/>
  <c r="Q15" i="1"/>
  <c r="N25" i="1"/>
  <c r="N9" i="1"/>
  <c r="N11" i="1"/>
  <c r="U11" i="1" s="1"/>
  <c r="N8" i="1"/>
  <c r="U8" i="1" s="1"/>
  <c r="N12" i="1"/>
  <c r="N5" i="1"/>
  <c r="U5" i="1" s="1"/>
  <c r="N7" i="1"/>
  <c r="N22" i="1"/>
  <c r="U22" i="1" s="1"/>
  <c r="N16" i="1"/>
  <c r="U16" i="1" s="1"/>
  <c r="N23" i="1"/>
  <c r="N13" i="1"/>
  <c r="N4" i="1"/>
  <c r="U4" i="1" s="1"/>
  <c r="N27" i="1"/>
  <c r="U27" i="1" s="1"/>
  <c r="N24" i="1"/>
  <c r="N26" i="1"/>
  <c r="N21" i="1"/>
  <c r="U21" i="1" s="1"/>
  <c r="N6" i="1"/>
  <c r="U6" i="1" s="1"/>
  <c r="N20" i="1"/>
  <c r="N18" i="1"/>
  <c r="N41" i="4" l="1"/>
  <c r="U24" i="1"/>
  <c r="U23" i="1"/>
  <c r="U12" i="1"/>
  <c r="U25" i="1"/>
  <c r="U20" i="1"/>
  <c r="U18" i="1"/>
  <c r="U13" i="1"/>
  <c r="U7" i="1"/>
  <c r="U9" i="1"/>
  <c r="L15" i="1"/>
  <c r="N15" i="1" s="1"/>
  <c r="U15" i="1" s="1"/>
  <c r="L14" i="1" l="1"/>
  <c r="H17" i="1" l="1"/>
  <c r="N17" i="1" s="1"/>
  <c r="U17" i="1" s="1"/>
  <c r="H19" i="1"/>
  <c r="N19" i="1" s="1"/>
  <c r="U19" i="1" s="1"/>
  <c r="H10" i="1"/>
  <c r="N10" i="1" s="1"/>
  <c r="U10" i="1" s="1"/>
  <c r="T14" i="1" l="1"/>
  <c r="T28" i="1" s="1"/>
  <c r="Q14" i="1"/>
  <c r="N14" i="1"/>
  <c r="U14" i="1" l="1"/>
  <c r="N28" i="1"/>
</calcChain>
</file>

<file path=xl/sharedStrings.xml><?xml version="1.0" encoding="utf-8"?>
<sst xmlns="http://schemas.openxmlformats.org/spreadsheetml/2006/main" count="313" uniqueCount="196">
  <si>
    <t>L.p.</t>
  </si>
  <si>
    <t>Publikacje 2017</t>
  </si>
  <si>
    <t>Rozw.kadry naukowej 2017</t>
  </si>
  <si>
    <t>Patenty 2017</t>
  </si>
  <si>
    <t>Komercjalizacja 2017</t>
  </si>
  <si>
    <t>Projekty 2017</t>
  </si>
  <si>
    <t>Wartość IF_2017</t>
  </si>
  <si>
    <t>Pracownicy Złożone oświadczenia do zaliczenia do liczby N w 2017r</t>
  </si>
  <si>
    <t>Publikacje 2018</t>
  </si>
  <si>
    <t>Rozw.kadry naukowej 2018</t>
  </si>
  <si>
    <t>Patenty 2018</t>
  </si>
  <si>
    <t>Komercjalizacja 2018</t>
  </si>
  <si>
    <t>Projekty 2018</t>
  </si>
  <si>
    <t>Punkty ujemne-publikacje_2017-2018</t>
  </si>
  <si>
    <t>Wartość IF_2018</t>
  </si>
  <si>
    <t>Pracownicy Złożone oświadczenia do zaliczenia do liczby N w 2018r</t>
  </si>
  <si>
    <t>Katedra Analityki Medycznej</t>
  </si>
  <si>
    <t>Katedra i Zakład Biochemii Farmaceutycznej</t>
  </si>
  <si>
    <t>Katedra Biologii i Botaniki Farmaceutycznej</t>
  </si>
  <si>
    <t xml:space="preserve">Katedra i Zakład Bromatologii i Dietetyki                                           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</si>
  <si>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</si>
  <si>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</si>
  <si>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</si>
  <si>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</si>
  <si>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</si>
  <si>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Technologii Postaci Leku</t>
  </si>
  <si>
    <t>Katedra i Zakład Farmakognozji i Leku Roślinnego</t>
  </si>
  <si>
    <t>Katedra i Zakład Farmakologii Klinicznej</t>
  </si>
  <si>
    <t>Katedra i Zakład Podstaw Nauk Medycznych</t>
  </si>
  <si>
    <t>Katedra i Zakład Technologii Leków</t>
  </si>
  <si>
    <t>Katedra i Zakład Toksykologii</t>
  </si>
  <si>
    <t>Katedra i Zakład Biomedycznych Analiz Środowiskowych</t>
  </si>
  <si>
    <t>Zakład Humanistycznych Nauk Wydziału Farmaceutycznego</t>
  </si>
  <si>
    <t>Zakład Diagnostyki Laboratoryjnej</t>
  </si>
  <si>
    <t>Zakład Farmacji Przemysłowej</t>
  </si>
  <si>
    <t>Diagnostyczne Laboratorium Naukowo-Dydaktyczne</t>
  </si>
  <si>
    <t>Katedra i Zakład Mikrobiologii Farmaceutycznej i Parazytologii</t>
  </si>
  <si>
    <t>Pracownia Analizy Elementarnej i Badań Strukturalnych</t>
  </si>
  <si>
    <t>Pracownia Przesiewowych Testów Aktywności Biologicznej i Gromadzenia Materiału Biologicznego</t>
  </si>
  <si>
    <r>
      <t xml:space="preserve">Zakład Biologii Molekularnej i Komórkowej </t>
    </r>
    <r>
      <rPr>
        <i/>
        <sz val="11"/>
        <rFont val="Times New Roman"/>
        <family val="1"/>
        <charset val="238"/>
      </rPr>
      <t>(od 2018)</t>
    </r>
  </si>
  <si>
    <t>Punkty na pracownika</t>
  </si>
  <si>
    <t>Impact Faktor</t>
  </si>
  <si>
    <t>Jednostki organizacyjne</t>
  </si>
  <si>
    <t xml:space="preserve">Punktacja </t>
  </si>
  <si>
    <t>Impact factor</t>
  </si>
  <si>
    <t>Pracownicy-złożone oświadczenia do zaliczenia do liczby N w 2017r i 2018r</t>
  </si>
  <si>
    <t xml:space="preserve"> PUNKTACJA DZIAŁALNOŚCI NAUKOWEJ JEDNOSTEK ZA 2017 i 2018 ROK</t>
  </si>
  <si>
    <t>średnia na Wydziale na 1 pracownika - 61,14</t>
  </si>
  <si>
    <r>
      <rPr>
        <b/>
        <sz val="12"/>
        <color theme="1"/>
        <rFont val="Arial"/>
        <family val="2"/>
        <charset val="238"/>
      </rPr>
      <t xml:space="preserve">WYDZIAŁ FARMACEUTYCZNY Z ODDZIAŁEM ANALITYKI MEDYCZNEJ </t>
    </r>
    <r>
      <rPr>
        <sz val="12"/>
        <color theme="1"/>
        <rFont val="Arial"/>
        <family val="2"/>
        <charset val="238"/>
      </rPr>
      <t xml:space="preserve"> </t>
    </r>
  </si>
  <si>
    <t>WYDZIAŁ LEKARSKI</t>
  </si>
  <si>
    <t>Pracownicy-złożone oświadczenia do zaliczenia do liczby N w 2017 r. i 2018 r.</t>
  </si>
  <si>
    <t>4.</t>
  </si>
  <si>
    <t>Katedra Morfologii i Embriologii Człowieka – Zakład Histologii i Embriologii</t>
  </si>
  <si>
    <t>1.</t>
  </si>
  <si>
    <t>Katedra i Zakład Genetyki</t>
  </si>
  <si>
    <t>6.</t>
  </si>
  <si>
    <t>Katedra i Klinika Chorób Wewnętrznych, Zawodowych, Nadciśnienia Tętniczego i Onkologii Klinicznej</t>
  </si>
  <si>
    <t>2.</t>
  </si>
  <si>
    <t>Katedra i Zakład Biochemii Lekarskiej</t>
  </si>
  <si>
    <t>3.</t>
  </si>
  <si>
    <t>Katedra i Zakład Immunologii Klinicznej</t>
  </si>
  <si>
    <t>5.</t>
  </si>
  <si>
    <t>Katedra i Klinika Reumatologii i Chorób Wewnętrznych</t>
  </si>
  <si>
    <t>7.</t>
  </si>
  <si>
    <t>Katedra Patomorfologii</t>
  </si>
  <si>
    <t>8.</t>
  </si>
  <si>
    <t>Katedra Anestezjologii i Intensywnej Terapii</t>
  </si>
  <si>
    <t>18.</t>
  </si>
  <si>
    <t>Katedra i Zakład Fizjologii</t>
  </si>
  <si>
    <t>9.</t>
  </si>
  <si>
    <t>Katedra i Zakład Mikrobiologii</t>
  </si>
  <si>
    <t>10.</t>
  </si>
  <si>
    <t>I Katedra i Klinika Chirurgii Ogólnej, Gastroenterologicznej i Endokrynologicznej</t>
  </si>
  <si>
    <t>11.</t>
  </si>
  <si>
    <t>Katedra Medycyny Sądowej – Zakład Medycyny Sądowej + Zakład Prawa Medycznego)</t>
  </si>
  <si>
    <t>20.</t>
  </si>
  <si>
    <t>Katedra Patofizjologii</t>
  </si>
  <si>
    <t>12.</t>
  </si>
  <si>
    <t>Katedra Biofizyki – Samodzielna Pracownia Biofizyki i Układu Nerwowego</t>
  </si>
  <si>
    <t>13.</t>
  </si>
  <si>
    <t>Katedra i Zakład Farmakologii</t>
  </si>
  <si>
    <t>14.</t>
  </si>
  <si>
    <t>Katedra i Zakład Biologii i Parazytologii Lekarskiej</t>
  </si>
  <si>
    <t>15.</t>
  </si>
  <si>
    <t>Katedra i Zakład Higieny</t>
  </si>
  <si>
    <t>16.</t>
  </si>
  <si>
    <t>II Katedra i Klinika Chirurgii Ogólnej i Chirurgii Onkologicznej</t>
  </si>
  <si>
    <t>17.</t>
  </si>
  <si>
    <t>I Katedra i Klinika Pediatrii, Alergologii i Kardiologii</t>
  </si>
  <si>
    <t>19.</t>
  </si>
  <si>
    <t>Katedra i Klinika Chorób Wewnętrznych i Alergologii</t>
  </si>
  <si>
    <t>21.</t>
  </si>
  <si>
    <t>Katedra i Zakład Dydaktyki Chirurgicznej</t>
  </si>
  <si>
    <t>22.</t>
  </si>
  <si>
    <t>Katedra Medycyny Sądowej – Zakład Technik Molekularnych</t>
  </si>
  <si>
    <t>23.</t>
  </si>
  <si>
    <t>II Katedra i Klinika Pediatrii, Gastroenterologii i Żywienia</t>
  </si>
  <si>
    <t>24.</t>
  </si>
  <si>
    <t>Zakład Traumatologii i Medycyny Ratunkowej Wieku Rozwojowego</t>
  </si>
  <si>
    <t>25.</t>
  </si>
  <si>
    <t>II Katedra i Klinika Ginekologii i Położnictwa</t>
  </si>
  <si>
    <t>26.</t>
  </si>
  <si>
    <t>Katedra i Klinika Medycyny Ratunkowej</t>
  </si>
  <si>
    <t>28.</t>
  </si>
  <si>
    <t>III Katedra i Klinika Pediatrii, Immunologii i Reumatologii Wieku Rozwojowego</t>
  </si>
  <si>
    <t>29.</t>
  </si>
  <si>
    <t>Katedra i Zakład Chemii i Immunochemii</t>
  </si>
  <si>
    <t>30.</t>
  </si>
  <si>
    <t>Katedra i Klinika Neonatologii</t>
  </si>
  <si>
    <t>27.</t>
  </si>
  <si>
    <t>I Katedra i Klinika Ginekologii i Położnictwa</t>
  </si>
  <si>
    <t>32.</t>
  </si>
  <si>
    <t>Katedra Biofizyki – Zakład Biofizyki</t>
  </si>
  <si>
    <t>31.</t>
  </si>
  <si>
    <t>Katedra Morfologii i Embriologii Człowieka – Zakład Anatomii Prawidłowej</t>
  </si>
  <si>
    <t>33.</t>
  </si>
  <si>
    <t>Katedra i Klinika Geriatrii</t>
  </si>
  <si>
    <t>34.</t>
  </si>
  <si>
    <t>Zakład Humanistycznych Nauk Lekarskich</t>
  </si>
  <si>
    <t>35.</t>
  </si>
  <si>
    <t>Zakład Symulacji Medycznej (od 26.06.2017)</t>
  </si>
  <si>
    <t>36.</t>
  </si>
  <si>
    <t>Katedra Pedagogiki</t>
  </si>
  <si>
    <t>37.</t>
  </si>
  <si>
    <t>Zakład Profilaktyki i Leczenia Chorób Nowotworowych</t>
  </si>
  <si>
    <t>Średnia na Wydziale na 1 pracownika - 60,54</t>
  </si>
  <si>
    <t>WYDZIAŁ LEKARSKI KSZTAŁCENIA PODYPLOMOWEGO</t>
  </si>
  <si>
    <t>Katedra i Klinika Dermatologii, Wenerologii i Alergologii</t>
  </si>
  <si>
    <t>Katedra Psychiatrii</t>
  </si>
  <si>
    <t>Katedra i Zakład Medycyny Społecznej</t>
  </si>
  <si>
    <t>Katedra i Klinika Hematologii, Nowotworów Krwi i Transplantacji Szpiku</t>
  </si>
  <si>
    <t>Katedra i Klinika Transplantacji Szpiku, Onkologii i Hematologii Dziecięcej</t>
  </si>
  <si>
    <t>Katedra i Klinika Endokrynologii, Diabetologii i Leczenia Izotopami</t>
  </si>
  <si>
    <t>Katedra i Klinika Nefrologii i Medycyny Transplantacyjnej</t>
  </si>
  <si>
    <t>Katedra Radiologii</t>
  </si>
  <si>
    <t>Katedra i Klinika Kardiologii</t>
  </si>
  <si>
    <t xml:space="preserve">Katedra Onkologii </t>
  </si>
  <si>
    <t>Katedra i Klinika Okulistyki</t>
  </si>
  <si>
    <t>Katedra i Klinika Pediatrii i Chorób Infekcyjnych</t>
  </si>
  <si>
    <t>Katedra i Klinika Chorób Zakaźnych, Chor. Wątroby i Nabytych Niedoborów Odpornościowych</t>
  </si>
  <si>
    <t>Katedra i Klinika Chirurgii Przewodu Pokarmowego i Chirurgii Ogólnej</t>
  </si>
  <si>
    <t>Katedra Neurologii</t>
  </si>
  <si>
    <t>Katedra i Klinika Chirurgii Serca</t>
  </si>
  <si>
    <t>Katedra i Klinika Pulmonologii i Nowotworów Płuc</t>
  </si>
  <si>
    <t>Katedra i Klinika Urologii i Onkologii Urologicznej</t>
  </si>
  <si>
    <t>Katedra Gastroenterologii i Hepatologii</t>
  </si>
  <si>
    <t>Katedra i Zakład Medycyny Rodzinnej</t>
  </si>
  <si>
    <t>Katedra i Klinika Nefrologii Pediatrycznej</t>
  </si>
  <si>
    <t>Katedra i Klinika Otolaryngologii, Chirurgii Głowy i Szyi</t>
  </si>
  <si>
    <t>Katedra Ortopedii i Traumatologii Narządu Ruchu</t>
  </si>
  <si>
    <t>Katedra i Klinika Chirurgii Klatki Piersiowej</t>
  </si>
  <si>
    <t>Katedra Chirurgii Urazowej i Chirurgii Ręki</t>
  </si>
  <si>
    <t>Katedra Chirurgii Naczyniowej, Ogólnej i Transplantacyjnej</t>
  </si>
  <si>
    <t>Katedra i Klinika Chirurgii i Urologii Dziecięcej</t>
  </si>
  <si>
    <t>Katedra i Klinika Angiologii, Nadciśnienia Tętniczego i Diabetologii</t>
  </si>
  <si>
    <t>Katedra Neurochirurgii</t>
  </si>
  <si>
    <t>Katedra i Klinika Endokrynologii i Diabetologii Wieku Rozwojowego</t>
  </si>
  <si>
    <t>Katedra i Zakład Rehabilitacji</t>
  </si>
  <si>
    <t>średnia na Wydziale na 1 pracownika - 70,21</t>
  </si>
  <si>
    <t>PUNKTACJA DZIAŁALNOŚCI NAUKOWEJ JEDNOSTEK ZA 2017 i 2018 ROK</t>
  </si>
  <si>
    <t>WYDZIAŁ LEKARSKO-STOMATOLOGICZNY</t>
  </si>
  <si>
    <t>Nazwa jednostki</t>
  </si>
  <si>
    <t>Razem punktacja</t>
  </si>
  <si>
    <t>Razem IF</t>
  </si>
  <si>
    <t>Razem liczba N</t>
  </si>
  <si>
    <t>Katedra Patomorfologii i Cytologii Onkologicznej
Zakład Patomorfologii i Cytologii Onkologicznej</t>
  </si>
  <si>
    <t>Katedra i Zakład Chirurgii Stomatologicznej</t>
  </si>
  <si>
    <t>Katedra i Zakład Stomatologii Doświadczalnej</t>
  </si>
  <si>
    <t>Klinika Chirurgii Małoinwazyjnej i Proktologicznej</t>
  </si>
  <si>
    <t>Klinika Chorób Zakaźnych i Hepatologii</t>
  </si>
  <si>
    <t>Katedra Ortopedii Szczękowej i Ortodoncji</t>
  </si>
  <si>
    <t>Katedra i Zakład Protetyki Stomatologicznej</t>
  </si>
  <si>
    <t>Katedra Stomatologii Zachowawczej i Dziecięcej</t>
  </si>
  <si>
    <t>Katedra i Zakład Periodontologii</t>
  </si>
  <si>
    <t>Zakład Chirurgii Eksperymentalnej i Badania Biomateriałów</t>
  </si>
  <si>
    <t>Katedra i Klinika Chirurgii Szczękowo-Twarzowej</t>
  </si>
  <si>
    <t>Samodzielna Pracownia Ortodoncji Dorosłych</t>
  </si>
  <si>
    <t>Katedra Patomorfologii i Cytologii Onkologicznej
Zakład Immunopatologii i Biologii Molekularnej</t>
  </si>
  <si>
    <t>Zakład Otolaryngologii Wydziału Lekarsko-Stomatologicznego</t>
  </si>
  <si>
    <t>Katedra i Zakład Patologii Jamy Ustnej</t>
  </si>
  <si>
    <t>Zakład Anatomii Stomatologicznej</t>
  </si>
  <si>
    <t>Klinika Chirurgii Plastycznej*</t>
  </si>
  <si>
    <t>*zlikwidowana w 2018 r.</t>
  </si>
  <si>
    <t>Średnia na Wydziale na 1 pracownika - 57,93</t>
  </si>
  <si>
    <t>WYDZIAŁ NAUK O ZDROWIU</t>
  </si>
  <si>
    <t>Katedra Chorób Serca</t>
  </si>
  <si>
    <t>Katedra Pielęgniarstwa Klinicznego</t>
  </si>
  <si>
    <t>Zakład Angiologii</t>
  </si>
  <si>
    <t>Zakład Ratownictwa Medycznego</t>
  </si>
  <si>
    <t>Zakład Dietetyki</t>
  </si>
  <si>
    <t>Katedra Pediatrii</t>
  </si>
  <si>
    <t>Katedra Fizjoterapii</t>
  </si>
  <si>
    <t>Katedra Zdrowia Publicznego</t>
  </si>
  <si>
    <t>Katedra Ginekologii i Położnictwa</t>
  </si>
  <si>
    <t>Zakład Nauk Podstawowych</t>
  </si>
  <si>
    <t>Średnia na Wydziale na 1 pracownika - 78,16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</si>
</sst>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-* #,##0.00\ _z_ł_-;\-* #,##0.00\ _z_ł_-;_-* \-??\ _z_ł_-;_-@_-"/>
  </numFmts>
  <fonts count="3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rgb="FF00B050"/>
      <name val="Arial CE"/>
      <charset val="238"/>
    </font>
    <font>
      <b/>
      <sz val="10"/>
      <name val="Arial CE"/>
      <charset val="238"/>
    </font>
    <font>
      <sz val="11.5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20"/>
      <name val="Calibri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Times New Roman"/>
      <family val="1"/>
      <charset val="238"/>
    </font>
    <font>
      <b/>
      <i/>
      <sz val="11"/>
      <name val="Calibri"/>
      <family val="2"/>
      <charset val="238"/>
    </font>
    <font>
      <b/>
      <sz val="12"/>
      <color rgb="FF00B050"/>
      <name val="Times New Roman"/>
      <family val="1"/>
      <charset val="238"/>
    </font>
    <font>
      <b/>
      <sz val="11.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26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0" fontId="6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2" applyNumberFormat="0" applyAlignment="0" applyProtection="0"/>
    <xf numFmtId="0" fontId="10" fillId="12" borderId="3" applyNumberFormat="0" applyAlignment="0" applyProtection="0"/>
    <xf numFmtId="0" fontId="11" fillId="10" borderId="0" applyNumberFormat="0" applyBorder="0" applyAlignment="0" applyProtection="0"/>
    <xf numFmtId="165" fontId="6" fillId="0" borderId="0" applyFill="0" applyBorder="0" applyAlignment="0" applyProtection="0"/>
    <xf numFmtId="0" fontId="12" fillId="0" borderId="4" applyNumberFormat="0" applyFill="0" applyAlignment="0" applyProtection="0"/>
    <xf numFmtId="0" fontId="13" fillId="17" borderId="5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18" fillId="12" borderId="2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8" borderId="10" applyNumberFormat="0" applyAlignment="0" applyProtection="0"/>
    <xf numFmtId="0" fontId="23" fillId="20" borderId="0" applyNumberFormat="0" applyBorder="0" applyAlignment="0" applyProtection="0"/>
  </cellStyleXfs>
  <cellXfs count="183">
    <xf numFmtId="0" fontId="0" fillId="0" borderId="0" xfId="0"/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1" fillId="21" borderId="11" xfId="37" applyFont="1" applyFill="1" applyBorder="1" applyAlignment="1">
      <alignment horizontal="center" vertical="center" wrapText="1"/>
    </xf>
    <xf numFmtId="0" fontId="1" fillId="21" borderId="13" xfId="37" applyFont="1" applyFill="1" applyBorder="1" applyAlignment="1">
      <alignment horizontal="center" vertical="center" wrapText="1"/>
    </xf>
    <xf numFmtId="0" fontId="1" fillId="21" borderId="13" xfId="37" applyFont="1" applyFill="1" applyBorder="1" applyAlignment="1">
      <alignment horizontal="center" vertical="center" wrapText="1"/>
    </xf>
    <xf numFmtId="0" fontId="1" fillId="22" borderId="11" xfId="37" applyFont="1" applyFill="1" applyBorder="1" applyAlignment="1">
      <alignment horizontal="center" vertical="center" wrapText="1"/>
    </xf>
    <xf numFmtId="0" fontId="1" fillId="22" borderId="13" xfId="37" applyFont="1" applyFill="1" applyBorder="1" applyAlignment="1">
      <alignment horizontal="center" vertical="center" wrapText="1"/>
    </xf>
    <xf numFmtId="0" fontId="1" fillId="21" borderId="13" xfId="37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wrapText="1"/>
    </xf>
    <xf numFmtId="0" fontId="27" fillId="23" borderId="19" xfId="0" applyFont="1" applyFill="1" applyBorder="1" applyAlignment="1">
      <alignment horizontal="center" vertical="center" wrapText="1"/>
    </xf>
    <xf numFmtId="164" fontId="1" fillId="24" borderId="12" xfId="37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164" fontId="1" fillId="24" borderId="14" xfId="37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164" fontId="1" fillId="24" borderId="14" xfId="29" applyNumberFormat="1" applyFont="1" applyFill="1" applyBorder="1" applyAlignment="1" applyProtection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4" fillId="24" borderId="12" xfId="1" applyFont="1" applyFill="1" applyBorder="1" applyAlignment="1">
      <alignment vertical="center" wrapText="1"/>
    </xf>
    <xf numFmtId="0" fontId="24" fillId="24" borderId="14" xfId="1" applyFont="1" applyFill="1" applyBorder="1" applyAlignment="1">
      <alignment vertical="center" wrapText="1"/>
    </xf>
    <xf numFmtId="0" fontId="26" fillId="24" borderId="1" xfId="0" applyFont="1" applyFill="1" applyBorder="1"/>
    <xf numFmtId="2" fontId="26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24" borderId="1" xfId="0" applyFont="1" applyFill="1" applyBorder="1" applyAlignment="1">
      <alignment horizontal="center" vertical="center"/>
    </xf>
    <xf numFmtId="0" fontId="26" fillId="24" borderId="1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164" fontId="1" fillId="24" borderId="22" xfId="37" applyNumberFormat="1" applyFont="1" applyFill="1" applyBorder="1" applyAlignment="1">
      <alignment horizontal="center" vertical="center" wrapText="1"/>
    </xf>
    <xf numFmtId="0" fontId="26" fillId="24" borderId="21" xfId="0" applyFont="1" applyFill="1" applyBorder="1"/>
    <xf numFmtId="0" fontId="26" fillId="24" borderId="21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6" fillId="0" borderId="0" xfId="0" applyFont="1"/>
    <xf numFmtId="0" fontId="25" fillId="21" borderId="13" xfId="37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9" fillId="24" borderId="13" xfId="37" applyFont="1" applyFill="1" applyBorder="1" applyAlignment="1">
      <alignment horizontal="center" vertical="center" wrapText="1"/>
    </xf>
    <xf numFmtId="0" fontId="29" fillId="24" borderId="23" xfId="37" applyFont="1" applyFill="1" applyBorder="1" applyAlignment="1">
      <alignment horizontal="center" vertical="center" wrapText="1"/>
    </xf>
    <xf numFmtId="0" fontId="26" fillId="26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7" fillId="23" borderId="2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wrapText="1"/>
    </xf>
    <xf numFmtId="0" fontId="24" fillId="0" borderId="19" xfId="37" applyFont="1" applyFill="1" applyBorder="1" applyAlignment="1">
      <alignment horizontal="justify" vertical="center" wrapText="1"/>
    </xf>
    <xf numFmtId="0" fontId="24" fillId="0" borderId="26" xfId="0" applyFont="1" applyFill="1" applyBorder="1" applyAlignment="1">
      <alignment vertical="center" wrapText="1"/>
    </xf>
    <xf numFmtId="0" fontId="2" fillId="27" borderId="1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/>
    </xf>
    <xf numFmtId="0" fontId="28" fillId="24" borderId="1" xfId="0" applyFont="1" applyFill="1" applyBorder="1" applyAlignment="1">
      <alignment horizontal="center"/>
    </xf>
    <xf numFmtId="0" fontId="26" fillId="24" borderId="31" xfId="0" applyFont="1" applyFill="1" applyBorder="1" applyAlignment="1">
      <alignment horizontal="center"/>
    </xf>
    <xf numFmtId="0" fontId="26" fillId="24" borderId="1" xfId="0" applyFont="1" applyFill="1" applyBorder="1" applyAlignment="1">
      <alignment horizontal="center"/>
    </xf>
    <xf numFmtId="2" fontId="26" fillId="24" borderId="1" xfId="0" applyNumberFormat="1" applyFont="1" applyFill="1" applyBorder="1" applyAlignment="1">
      <alignment horizontal="center"/>
    </xf>
    <xf numFmtId="0" fontId="0" fillId="28" borderId="0" xfId="0" applyFill="1"/>
    <xf numFmtId="0" fontId="24" fillId="0" borderId="32" xfId="37" applyFont="1" applyFill="1" applyBorder="1" applyAlignment="1">
      <alignment horizontal="justify" vertical="center" wrapText="1"/>
    </xf>
    <xf numFmtId="0" fontId="24" fillId="0" borderId="3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4" fillId="0" borderId="32" xfId="37" applyFont="1" applyFill="1" applyBorder="1" applyAlignment="1">
      <alignment vertical="center" wrapText="1"/>
    </xf>
    <xf numFmtId="0" fontId="24" fillId="0" borderId="19" xfId="37" applyFont="1" applyFill="1" applyBorder="1" applyAlignment="1">
      <alignment vertical="center" wrapText="1"/>
    </xf>
    <xf numFmtId="0" fontId="0" fillId="28" borderId="0" xfId="0" applyFill="1" applyAlignment="1">
      <alignment horizontal="left"/>
    </xf>
    <xf numFmtId="0" fontId="0" fillId="0" borderId="0" xfId="0" applyFill="1" applyAlignment="1">
      <alignment horizontal="left"/>
    </xf>
    <xf numFmtId="2" fontId="28" fillId="24" borderId="1" xfId="0" applyNumberFormat="1" applyFont="1" applyFill="1" applyBorder="1" applyAlignment="1">
      <alignment horizontal="center"/>
    </xf>
    <xf numFmtId="0" fontId="2" fillId="27" borderId="3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8" fillId="24" borderId="35" xfId="0" applyFont="1" applyFill="1" applyBorder="1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2" fillId="27" borderId="1" xfId="0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6" fillId="0" borderId="0" xfId="0" applyFont="1" applyBorder="1" applyAlignment="1">
      <alignment vertical="center"/>
    </xf>
    <xf numFmtId="0" fontId="5" fillId="4" borderId="20" xfId="0" applyFont="1" applyFill="1" applyBorder="1" applyAlignment="1">
      <alignment horizontal="center" vertical="center" wrapText="1"/>
    </xf>
    <xf numFmtId="0" fontId="24" fillId="24" borderId="33" xfId="37" applyFont="1" applyFill="1" applyBorder="1" applyAlignment="1">
      <alignment vertical="center" wrapText="1"/>
    </xf>
    <xf numFmtId="0" fontId="1" fillId="27" borderId="32" xfId="37" applyFont="1" applyFill="1" applyBorder="1" applyAlignment="1">
      <alignment horizontal="center" vertical="center" wrapText="1"/>
    </xf>
    <xf numFmtId="0" fontId="1" fillId="27" borderId="3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/>
    </xf>
    <xf numFmtId="0" fontId="28" fillId="24" borderId="20" xfId="0" applyFont="1" applyFill="1" applyBorder="1" applyAlignment="1">
      <alignment horizontal="center" vertical="center"/>
    </xf>
    <xf numFmtId="0" fontId="1" fillId="24" borderId="20" xfId="37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vertical="center"/>
    </xf>
    <xf numFmtId="0" fontId="26" fillId="24" borderId="20" xfId="0" applyFont="1" applyFill="1" applyBorder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0" fontId="1" fillId="24" borderId="1" xfId="37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26" fillId="24" borderId="1" xfId="0" applyFont="1" applyFill="1" applyBorder="1" applyAlignment="1">
      <alignment vertical="center"/>
    </xf>
    <xf numFmtId="2" fontId="26" fillId="24" borderId="1" xfId="0" applyNumberFormat="1" applyFont="1" applyFill="1" applyBorder="1" applyAlignment="1">
      <alignment horizontal="center" vertical="center"/>
    </xf>
    <xf numFmtId="0" fontId="33" fillId="24" borderId="33" xfId="37" applyFont="1" applyFill="1" applyBorder="1" applyAlignment="1">
      <alignment vertical="center" wrapText="1"/>
    </xf>
    <xf numFmtId="0" fontId="1" fillId="29" borderId="32" xfId="37" applyFont="1" applyFill="1" applyBorder="1" applyAlignment="1">
      <alignment horizontal="center" vertical="center" wrapText="1"/>
    </xf>
    <xf numFmtId="0" fontId="34" fillId="23" borderId="15" xfId="0" applyFont="1" applyFill="1" applyBorder="1" applyAlignment="1">
      <alignment horizontal="center" vertical="center" wrapText="1"/>
    </xf>
    <xf numFmtId="0" fontId="34" fillId="23" borderId="19" xfId="0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center" wrapText="1"/>
    </xf>
    <xf numFmtId="0" fontId="27" fillId="23" borderId="26" xfId="0" applyFont="1" applyFill="1" applyBorder="1" applyAlignment="1">
      <alignment horizontal="center" vertical="center" wrapText="1"/>
    </xf>
    <xf numFmtId="0" fontId="33" fillId="0" borderId="32" xfId="37" applyFont="1" applyFill="1" applyBorder="1" applyAlignment="1">
      <alignment horizontal="justify" vertical="center" wrapText="1"/>
    </xf>
    <xf numFmtId="0" fontId="1" fillId="21" borderId="32" xfId="37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0" borderId="20" xfId="0" applyFont="1" applyFill="1" applyBorder="1" applyAlignment="1">
      <alignment horizontal="center" vertical="center"/>
    </xf>
    <xf numFmtId="0" fontId="1" fillId="21" borderId="33" xfId="37" applyFont="1" applyFill="1" applyBorder="1" applyAlignment="1">
      <alignment horizontal="center" vertical="center" wrapText="1"/>
    </xf>
    <xf numFmtId="0" fontId="0" fillId="31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2" fontId="36" fillId="0" borderId="20" xfId="0" applyNumberFormat="1" applyFont="1" applyFill="1" applyBorder="1" applyAlignment="1">
      <alignment horizontal="center" vertical="center"/>
    </xf>
    <xf numFmtId="0" fontId="33" fillId="0" borderId="19" xfId="37" applyFont="1" applyFill="1" applyBorder="1" applyAlignment="1">
      <alignment horizontal="justify" vertical="center" wrapText="1"/>
    </xf>
    <xf numFmtId="0" fontId="1" fillId="21" borderId="19" xfId="37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horizontal="center" vertical="center"/>
    </xf>
    <xf numFmtId="0" fontId="0" fillId="31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1" borderId="24" xfId="37" applyFont="1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2" fontId="36" fillId="0" borderId="37" xfId="0" applyNumberFormat="1" applyFont="1" applyFill="1" applyBorder="1" applyAlignment="1">
      <alignment horizontal="center" vertical="center"/>
    </xf>
    <xf numFmtId="0" fontId="28" fillId="26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left" vertical="top"/>
    </xf>
    <xf numFmtId="2" fontId="0" fillId="0" borderId="0" xfId="0" applyNumberFormat="1"/>
    <xf numFmtId="0" fontId="37" fillId="0" borderId="0" xfId="0" applyFont="1" applyBorder="1" applyAlignment="1">
      <alignment vertical="center"/>
    </xf>
    <xf numFmtId="0" fontId="1" fillId="26" borderId="27" xfId="0" applyFont="1" applyFill="1" applyBorder="1" applyAlignment="1">
      <alignment horizontal="center" vertical="center" wrapText="1"/>
    </xf>
    <xf numFmtId="0" fontId="1" fillId="26" borderId="28" xfId="0" applyFont="1" applyFill="1" applyBorder="1" applyAlignment="1">
      <alignment horizontal="center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 wrapText="1"/>
    </xf>
    <xf numFmtId="0" fontId="27" fillId="23" borderId="28" xfId="0" applyFont="1" applyFill="1" applyBorder="1" applyAlignment="1">
      <alignment horizontal="center" vertical="center" wrapText="1"/>
    </xf>
    <xf numFmtId="0" fontId="27" fillId="23" borderId="3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24" fillId="33" borderId="26" xfId="37" applyFont="1" applyFill="1" applyBorder="1" applyAlignment="1">
      <alignment vertical="center" wrapText="1"/>
    </xf>
    <xf numFmtId="0" fontId="5" fillId="30" borderId="31" xfId="0" applyFont="1" applyFill="1" applyBorder="1" applyAlignment="1">
      <alignment horizontal="center" vertical="top"/>
    </xf>
    <xf numFmtId="0" fontId="1" fillId="21" borderId="26" xfId="37" applyFont="1" applyFill="1" applyBorder="1" applyAlignment="1">
      <alignment horizontal="center" vertical="center" wrapText="1"/>
    </xf>
    <xf numFmtId="0" fontId="0" fillId="31" borderId="1" xfId="0" applyFill="1" applyBorder="1"/>
    <xf numFmtId="0" fontId="0" fillId="0" borderId="1" xfId="0" applyBorder="1"/>
    <xf numFmtId="0" fontId="0" fillId="32" borderId="1" xfId="0" applyFill="1" applyBorder="1"/>
    <xf numFmtId="0" fontId="28" fillId="0" borderId="1" xfId="37" applyFont="1" applyFill="1" applyBorder="1" applyAlignment="1">
      <alignment horizontal="center" vertical="center" wrapText="1"/>
    </xf>
    <xf numFmtId="0" fontId="24" fillId="33" borderId="33" xfId="37" applyFont="1" applyFill="1" applyBorder="1" applyAlignment="1">
      <alignment vertical="center" wrapText="1"/>
    </xf>
    <xf numFmtId="0" fontId="4" fillId="0" borderId="0" xfId="0" applyFont="1"/>
    <xf numFmtId="0" fontId="28" fillId="26" borderId="1" xfId="3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0" xfId="37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26" borderId="24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0" fontId="30" fillId="26" borderId="26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26" borderId="24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center" vertical="center"/>
    </xf>
    <xf numFmtId="0" fontId="31" fillId="26" borderId="2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26" borderId="24" xfId="0" applyFont="1" applyFill="1" applyBorder="1" applyAlignment="1">
      <alignment horizontal="center" vertical="center"/>
    </xf>
    <xf numFmtId="0" fontId="32" fillId="26" borderId="25" xfId="0" applyFont="1" applyFill="1" applyBorder="1" applyAlignment="1">
      <alignment horizontal="center" vertical="center"/>
    </xf>
    <xf numFmtId="0" fontId="32" fillId="26" borderId="26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26" borderId="24" xfId="0" applyFont="1" applyFill="1" applyBorder="1" applyAlignment="1">
      <alignment horizontal="center"/>
    </xf>
    <xf numFmtId="0" fontId="30" fillId="26" borderId="25" xfId="0" applyFont="1" applyFill="1" applyBorder="1" applyAlignment="1">
      <alignment horizontal="center"/>
    </xf>
    <xf numFmtId="0" fontId="30" fillId="26" borderId="26" xfId="0" applyFont="1" applyFill="1" applyBorder="1" applyAlignment="1">
      <alignment horizontal="center"/>
    </xf>
  </cellXfs>
  <cellStyles count="45">
    <cellStyle name="20% — akcent 1 2" xfId="2"/>
    <cellStyle name="20% — akcent 2 2" xfId="3"/>
    <cellStyle name="20% — akcent 3 2" xfId="4"/>
    <cellStyle name="20% — akcent 4 2" xfId="5"/>
    <cellStyle name="20% — akcent 5 2" xfId="6"/>
    <cellStyle name="20% — akcent 6 2" xfId="7"/>
    <cellStyle name="40% — akcent 1 2" xfId="8"/>
    <cellStyle name="40% — akcent 2 2" xfId="9"/>
    <cellStyle name="40% — akcent 3 2" xfId="10"/>
    <cellStyle name="40% — akcent 4 2" xfId="11"/>
    <cellStyle name="40% — akcent 5 2" xfId="12"/>
    <cellStyle name="40% — akcent 6 2" xfId="13"/>
    <cellStyle name="60% — akcent 1 2" xfId="14"/>
    <cellStyle name="60% — akcent 2 2" xfId="15"/>
    <cellStyle name="60% — akcent 3 2" xfId="16"/>
    <cellStyle name="60% — akcent 4 2" xfId="17"/>
    <cellStyle name="60% — akcent 5 2" xfId="18"/>
    <cellStyle name="60% —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y 2" xfId="28"/>
    <cellStyle name="Dziesiętny 2" xfId="29"/>
    <cellStyle name="Komórka połączona 2" xfId="30"/>
    <cellStyle name="Komórka zaznaczona 2" xfId="31"/>
    <cellStyle name="Nagłówek 1 2" xfId="32"/>
    <cellStyle name="Nagłówek 2 2" xfId="33"/>
    <cellStyle name="Nagłówek 3 2" xfId="34"/>
    <cellStyle name="Nagłówek 4 2" xfId="35"/>
    <cellStyle name="Neutralny 2" xfId="36"/>
    <cellStyle name="Normalny" xfId="0" builtinId="0"/>
    <cellStyle name="Normalny 2" xfId="37"/>
    <cellStyle name="Normalny 3" xfId="1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y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opLeftCell="A10" workbookViewId="0">
      <selection activeCell="V21" sqref="V21"/>
    </sheetView>
  </sheetViews>
  <sheetFormatPr defaultRowHeight="15" x14ac:dyDescent="0.25"/>
  <cols>
    <col min="1" max="1" width="5.42578125" customWidth="1"/>
    <col min="2" max="2" width="71.2851562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17.5703125" customWidth="1"/>
    <col min="15" max="15" width="10.28515625" hidden="1" customWidth="1"/>
    <col min="16" max="16" width="11.85546875" hidden="1" customWidth="1"/>
    <col min="17" max="17" width="11.28515625" hidden="1" customWidth="1"/>
    <col min="18" max="19" width="10.5703125" hidden="1" customWidth="1"/>
    <col min="20" max="20" width="19" customWidth="1"/>
    <col min="21" max="21" width="17.7109375" style="46" customWidth="1"/>
    <col min="22" max="22" width="19.28515625" style="46" customWidth="1"/>
    <col min="23" max="47" width="9.140625" style="46"/>
    <col min="256" max="256" width="5.42578125" customWidth="1"/>
    <col min="257" max="257" width="54.7109375" customWidth="1"/>
    <col min="258" max="258" width="12" customWidth="1"/>
    <col min="259" max="259" width="10.5703125" customWidth="1"/>
    <col min="260" max="260" width="12" customWidth="1"/>
    <col min="261" max="261" width="12.7109375" customWidth="1"/>
    <col min="262" max="262" width="10.5703125" customWidth="1"/>
    <col min="263" max="263" width="10.85546875" customWidth="1"/>
    <col min="264" max="264" width="12.5703125" customWidth="1"/>
    <col min="265" max="265" width="12.140625" customWidth="1"/>
    <col min="266" max="266" width="11" customWidth="1"/>
    <col min="267" max="267" width="12.140625" customWidth="1"/>
    <col min="268" max="268" width="11.7109375" customWidth="1"/>
    <col min="269" max="269" width="13" customWidth="1"/>
    <col min="270" max="270" width="10.28515625" customWidth="1"/>
    <col min="271" max="271" width="11.85546875" customWidth="1"/>
    <col min="272" max="272" width="11.28515625" customWidth="1"/>
    <col min="273" max="274" width="10.5703125" customWidth="1"/>
    <col min="275" max="275" width="9.7109375" customWidth="1"/>
    <col min="512" max="512" width="5.42578125" customWidth="1"/>
    <col min="513" max="513" width="54.7109375" customWidth="1"/>
    <col min="514" max="514" width="12" customWidth="1"/>
    <col min="515" max="515" width="10.5703125" customWidth="1"/>
    <col min="516" max="516" width="12" customWidth="1"/>
    <col min="517" max="517" width="12.7109375" customWidth="1"/>
    <col min="518" max="518" width="10.5703125" customWidth="1"/>
    <col min="519" max="519" width="10.85546875" customWidth="1"/>
    <col min="520" max="520" width="12.5703125" customWidth="1"/>
    <col min="521" max="521" width="12.140625" customWidth="1"/>
    <col min="522" max="522" width="11" customWidth="1"/>
    <col min="523" max="523" width="12.140625" customWidth="1"/>
    <col min="524" max="524" width="11.7109375" customWidth="1"/>
    <col min="525" max="525" width="13" customWidth="1"/>
    <col min="526" max="526" width="10.28515625" customWidth="1"/>
    <col min="527" max="527" width="11.85546875" customWidth="1"/>
    <col min="528" max="528" width="11.28515625" customWidth="1"/>
    <col min="529" max="530" width="10.5703125" customWidth="1"/>
    <col min="531" max="531" width="9.7109375" customWidth="1"/>
    <col min="768" max="768" width="5.42578125" customWidth="1"/>
    <col min="769" max="769" width="54.7109375" customWidth="1"/>
    <col min="770" max="770" width="12" customWidth="1"/>
    <col min="771" max="771" width="10.5703125" customWidth="1"/>
    <col min="772" max="772" width="12" customWidth="1"/>
    <col min="773" max="773" width="12.7109375" customWidth="1"/>
    <col min="774" max="774" width="10.5703125" customWidth="1"/>
    <col min="775" max="775" width="10.85546875" customWidth="1"/>
    <col min="776" max="776" width="12.5703125" customWidth="1"/>
    <col min="777" max="777" width="12.140625" customWidth="1"/>
    <col min="778" max="778" width="11" customWidth="1"/>
    <col min="779" max="779" width="12.140625" customWidth="1"/>
    <col min="780" max="780" width="11.7109375" customWidth="1"/>
    <col min="781" max="781" width="13" customWidth="1"/>
    <col min="782" max="782" width="10.28515625" customWidth="1"/>
    <col min="783" max="783" width="11.85546875" customWidth="1"/>
    <col min="784" max="784" width="11.28515625" customWidth="1"/>
    <col min="785" max="786" width="10.5703125" customWidth="1"/>
    <col min="787" max="787" width="9.7109375" customWidth="1"/>
    <col min="1024" max="1024" width="5.42578125" customWidth="1"/>
    <col min="1025" max="1025" width="54.7109375" customWidth="1"/>
    <col min="1026" max="1026" width="12" customWidth="1"/>
    <col min="1027" max="1027" width="10.5703125" customWidth="1"/>
    <col min="1028" max="1028" width="12" customWidth="1"/>
    <col min="1029" max="1029" width="12.7109375" customWidth="1"/>
    <col min="1030" max="1030" width="10.5703125" customWidth="1"/>
    <col min="1031" max="1031" width="10.85546875" customWidth="1"/>
    <col min="1032" max="1032" width="12.5703125" customWidth="1"/>
    <col min="1033" max="1033" width="12.140625" customWidth="1"/>
    <col min="1034" max="1034" width="11" customWidth="1"/>
    <col min="1035" max="1035" width="12.140625" customWidth="1"/>
    <col min="1036" max="1036" width="11.7109375" customWidth="1"/>
    <col min="1037" max="1037" width="13" customWidth="1"/>
    <col min="1038" max="1038" width="10.28515625" customWidth="1"/>
    <col min="1039" max="1039" width="11.85546875" customWidth="1"/>
    <col min="1040" max="1040" width="11.28515625" customWidth="1"/>
    <col min="1041" max="1042" width="10.5703125" customWidth="1"/>
    <col min="1043" max="1043" width="9.7109375" customWidth="1"/>
    <col min="1280" max="1280" width="5.42578125" customWidth="1"/>
    <col min="1281" max="1281" width="54.7109375" customWidth="1"/>
    <col min="1282" max="1282" width="12" customWidth="1"/>
    <col min="1283" max="1283" width="10.5703125" customWidth="1"/>
    <col min="1284" max="1284" width="12" customWidth="1"/>
    <col min="1285" max="1285" width="12.7109375" customWidth="1"/>
    <col min="1286" max="1286" width="10.5703125" customWidth="1"/>
    <col min="1287" max="1287" width="10.85546875" customWidth="1"/>
    <col min="1288" max="1288" width="12.5703125" customWidth="1"/>
    <col min="1289" max="1289" width="12.140625" customWidth="1"/>
    <col min="1290" max="1290" width="11" customWidth="1"/>
    <col min="1291" max="1291" width="12.140625" customWidth="1"/>
    <col min="1292" max="1292" width="11.7109375" customWidth="1"/>
    <col min="1293" max="1293" width="13" customWidth="1"/>
    <col min="1294" max="1294" width="10.28515625" customWidth="1"/>
    <col min="1295" max="1295" width="11.85546875" customWidth="1"/>
    <col min="1296" max="1296" width="11.28515625" customWidth="1"/>
    <col min="1297" max="1298" width="10.5703125" customWidth="1"/>
    <col min="1299" max="1299" width="9.7109375" customWidth="1"/>
    <col min="1536" max="1536" width="5.42578125" customWidth="1"/>
    <col min="1537" max="1537" width="54.7109375" customWidth="1"/>
    <col min="1538" max="1538" width="12" customWidth="1"/>
    <col min="1539" max="1539" width="10.5703125" customWidth="1"/>
    <col min="1540" max="1540" width="12" customWidth="1"/>
    <col min="1541" max="1541" width="12.7109375" customWidth="1"/>
    <col min="1542" max="1542" width="10.5703125" customWidth="1"/>
    <col min="1543" max="1543" width="10.85546875" customWidth="1"/>
    <col min="1544" max="1544" width="12.5703125" customWidth="1"/>
    <col min="1545" max="1545" width="12.140625" customWidth="1"/>
    <col min="1546" max="1546" width="11" customWidth="1"/>
    <col min="1547" max="1547" width="12.140625" customWidth="1"/>
    <col min="1548" max="1548" width="11.7109375" customWidth="1"/>
    <col min="1549" max="1549" width="13" customWidth="1"/>
    <col min="1550" max="1550" width="10.28515625" customWidth="1"/>
    <col min="1551" max="1551" width="11.85546875" customWidth="1"/>
    <col min="1552" max="1552" width="11.28515625" customWidth="1"/>
    <col min="1553" max="1554" width="10.5703125" customWidth="1"/>
    <col min="1555" max="1555" width="9.7109375" customWidth="1"/>
    <col min="1792" max="1792" width="5.42578125" customWidth="1"/>
    <col min="1793" max="1793" width="54.7109375" customWidth="1"/>
    <col min="1794" max="1794" width="12" customWidth="1"/>
    <col min="1795" max="1795" width="10.5703125" customWidth="1"/>
    <col min="1796" max="1796" width="12" customWidth="1"/>
    <col min="1797" max="1797" width="12.7109375" customWidth="1"/>
    <col min="1798" max="1798" width="10.5703125" customWidth="1"/>
    <col min="1799" max="1799" width="10.85546875" customWidth="1"/>
    <col min="1800" max="1800" width="12.5703125" customWidth="1"/>
    <col min="1801" max="1801" width="12.140625" customWidth="1"/>
    <col min="1802" max="1802" width="11" customWidth="1"/>
    <col min="1803" max="1803" width="12.140625" customWidth="1"/>
    <col min="1804" max="1804" width="11.7109375" customWidth="1"/>
    <col min="1805" max="1805" width="13" customWidth="1"/>
    <col min="1806" max="1806" width="10.28515625" customWidth="1"/>
    <col min="1807" max="1807" width="11.85546875" customWidth="1"/>
    <col min="1808" max="1808" width="11.28515625" customWidth="1"/>
    <col min="1809" max="1810" width="10.5703125" customWidth="1"/>
    <col min="1811" max="1811" width="9.7109375" customWidth="1"/>
    <col min="2048" max="2048" width="5.42578125" customWidth="1"/>
    <col min="2049" max="2049" width="54.7109375" customWidth="1"/>
    <col min="2050" max="2050" width="12" customWidth="1"/>
    <col min="2051" max="2051" width="10.5703125" customWidth="1"/>
    <col min="2052" max="2052" width="12" customWidth="1"/>
    <col min="2053" max="2053" width="12.7109375" customWidth="1"/>
    <col min="2054" max="2054" width="10.5703125" customWidth="1"/>
    <col min="2055" max="2055" width="10.85546875" customWidth="1"/>
    <col min="2056" max="2056" width="12.5703125" customWidth="1"/>
    <col min="2057" max="2057" width="12.140625" customWidth="1"/>
    <col min="2058" max="2058" width="11" customWidth="1"/>
    <col min="2059" max="2059" width="12.140625" customWidth="1"/>
    <col min="2060" max="2060" width="11.7109375" customWidth="1"/>
    <col min="2061" max="2061" width="13" customWidth="1"/>
    <col min="2062" max="2062" width="10.28515625" customWidth="1"/>
    <col min="2063" max="2063" width="11.85546875" customWidth="1"/>
    <col min="2064" max="2064" width="11.28515625" customWidth="1"/>
    <col min="2065" max="2066" width="10.5703125" customWidth="1"/>
    <col min="2067" max="2067" width="9.7109375" customWidth="1"/>
    <col min="2304" max="2304" width="5.42578125" customWidth="1"/>
    <col min="2305" max="2305" width="54.7109375" customWidth="1"/>
    <col min="2306" max="2306" width="12" customWidth="1"/>
    <col min="2307" max="2307" width="10.5703125" customWidth="1"/>
    <col min="2308" max="2308" width="12" customWidth="1"/>
    <col min="2309" max="2309" width="12.7109375" customWidth="1"/>
    <col min="2310" max="2310" width="10.5703125" customWidth="1"/>
    <col min="2311" max="2311" width="10.85546875" customWidth="1"/>
    <col min="2312" max="2312" width="12.5703125" customWidth="1"/>
    <col min="2313" max="2313" width="12.140625" customWidth="1"/>
    <col min="2314" max="2314" width="11" customWidth="1"/>
    <col min="2315" max="2315" width="12.140625" customWidth="1"/>
    <col min="2316" max="2316" width="11.7109375" customWidth="1"/>
    <col min="2317" max="2317" width="13" customWidth="1"/>
    <col min="2318" max="2318" width="10.28515625" customWidth="1"/>
    <col min="2319" max="2319" width="11.85546875" customWidth="1"/>
    <col min="2320" max="2320" width="11.28515625" customWidth="1"/>
    <col min="2321" max="2322" width="10.5703125" customWidth="1"/>
    <col min="2323" max="2323" width="9.7109375" customWidth="1"/>
    <col min="2560" max="2560" width="5.42578125" customWidth="1"/>
    <col min="2561" max="2561" width="54.7109375" customWidth="1"/>
    <col min="2562" max="2562" width="12" customWidth="1"/>
    <col min="2563" max="2563" width="10.5703125" customWidth="1"/>
    <col min="2564" max="2564" width="12" customWidth="1"/>
    <col min="2565" max="2565" width="12.7109375" customWidth="1"/>
    <col min="2566" max="2566" width="10.5703125" customWidth="1"/>
    <col min="2567" max="2567" width="10.85546875" customWidth="1"/>
    <col min="2568" max="2568" width="12.5703125" customWidth="1"/>
    <col min="2569" max="2569" width="12.140625" customWidth="1"/>
    <col min="2570" max="2570" width="11" customWidth="1"/>
    <col min="2571" max="2571" width="12.140625" customWidth="1"/>
    <col min="2572" max="2572" width="11.7109375" customWidth="1"/>
    <col min="2573" max="2573" width="13" customWidth="1"/>
    <col min="2574" max="2574" width="10.28515625" customWidth="1"/>
    <col min="2575" max="2575" width="11.85546875" customWidth="1"/>
    <col min="2576" max="2576" width="11.28515625" customWidth="1"/>
    <col min="2577" max="2578" width="10.5703125" customWidth="1"/>
    <col min="2579" max="2579" width="9.7109375" customWidth="1"/>
    <col min="2816" max="2816" width="5.42578125" customWidth="1"/>
    <col min="2817" max="2817" width="54.7109375" customWidth="1"/>
    <col min="2818" max="2818" width="12" customWidth="1"/>
    <col min="2819" max="2819" width="10.5703125" customWidth="1"/>
    <col min="2820" max="2820" width="12" customWidth="1"/>
    <col min="2821" max="2821" width="12.7109375" customWidth="1"/>
    <col min="2822" max="2822" width="10.5703125" customWidth="1"/>
    <col min="2823" max="2823" width="10.85546875" customWidth="1"/>
    <col min="2824" max="2824" width="12.5703125" customWidth="1"/>
    <col min="2825" max="2825" width="12.140625" customWidth="1"/>
    <col min="2826" max="2826" width="11" customWidth="1"/>
    <col min="2827" max="2827" width="12.140625" customWidth="1"/>
    <col min="2828" max="2828" width="11.7109375" customWidth="1"/>
    <col min="2829" max="2829" width="13" customWidth="1"/>
    <col min="2830" max="2830" width="10.28515625" customWidth="1"/>
    <col min="2831" max="2831" width="11.85546875" customWidth="1"/>
    <col min="2832" max="2832" width="11.28515625" customWidth="1"/>
    <col min="2833" max="2834" width="10.5703125" customWidth="1"/>
    <col min="2835" max="2835" width="9.7109375" customWidth="1"/>
    <col min="3072" max="3072" width="5.42578125" customWidth="1"/>
    <col min="3073" max="3073" width="54.7109375" customWidth="1"/>
    <col min="3074" max="3074" width="12" customWidth="1"/>
    <col min="3075" max="3075" width="10.5703125" customWidth="1"/>
    <col min="3076" max="3076" width="12" customWidth="1"/>
    <col min="3077" max="3077" width="12.7109375" customWidth="1"/>
    <col min="3078" max="3078" width="10.5703125" customWidth="1"/>
    <col min="3079" max="3079" width="10.85546875" customWidth="1"/>
    <col min="3080" max="3080" width="12.5703125" customWidth="1"/>
    <col min="3081" max="3081" width="12.140625" customWidth="1"/>
    <col min="3082" max="3082" width="11" customWidth="1"/>
    <col min="3083" max="3083" width="12.140625" customWidth="1"/>
    <col min="3084" max="3084" width="11.7109375" customWidth="1"/>
    <col min="3085" max="3085" width="13" customWidth="1"/>
    <col min="3086" max="3086" width="10.28515625" customWidth="1"/>
    <col min="3087" max="3087" width="11.85546875" customWidth="1"/>
    <col min="3088" max="3088" width="11.28515625" customWidth="1"/>
    <col min="3089" max="3090" width="10.5703125" customWidth="1"/>
    <col min="3091" max="3091" width="9.7109375" customWidth="1"/>
    <col min="3328" max="3328" width="5.42578125" customWidth="1"/>
    <col min="3329" max="3329" width="54.7109375" customWidth="1"/>
    <col min="3330" max="3330" width="12" customWidth="1"/>
    <col min="3331" max="3331" width="10.5703125" customWidth="1"/>
    <col min="3332" max="3332" width="12" customWidth="1"/>
    <col min="3333" max="3333" width="12.7109375" customWidth="1"/>
    <col min="3334" max="3334" width="10.5703125" customWidth="1"/>
    <col min="3335" max="3335" width="10.85546875" customWidth="1"/>
    <col min="3336" max="3336" width="12.5703125" customWidth="1"/>
    <col min="3337" max="3337" width="12.140625" customWidth="1"/>
    <col min="3338" max="3338" width="11" customWidth="1"/>
    <col min="3339" max="3339" width="12.140625" customWidth="1"/>
    <col min="3340" max="3340" width="11.7109375" customWidth="1"/>
    <col min="3341" max="3341" width="13" customWidth="1"/>
    <col min="3342" max="3342" width="10.28515625" customWidth="1"/>
    <col min="3343" max="3343" width="11.85546875" customWidth="1"/>
    <col min="3344" max="3344" width="11.28515625" customWidth="1"/>
    <col min="3345" max="3346" width="10.5703125" customWidth="1"/>
    <col min="3347" max="3347" width="9.7109375" customWidth="1"/>
    <col min="3584" max="3584" width="5.42578125" customWidth="1"/>
    <col min="3585" max="3585" width="54.7109375" customWidth="1"/>
    <col min="3586" max="3586" width="12" customWidth="1"/>
    <col min="3587" max="3587" width="10.5703125" customWidth="1"/>
    <col min="3588" max="3588" width="12" customWidth="1"/>
    <col min="3589" max="3589" width="12.7109375" customWidth="1"/>
    <col min="3590" max="3590" width="10.5703125" customWidth="1"/>
    <col min="3591" max="3591" width="10.85546875" customWidth="1"/>
    <col min="3592" max="3592" width="12.5703125" customWidth="1"/>
    <col min="3593" max="3593" width="12.140625" customWidth="1"/>
    <col min="3594" max="3594" width="11" customWidth="1"/>
    <col min="3595" max="3595" width="12.140625" customWidth="1"/>
    <col min="3596" max="3596" width="11.7109375" customWidth="1"/>
    <col min="3597" max="3597" width="13" customWidth="1"/>
    <col min="3598" max="3598" width="10.28515625" customWidth="1"/>
    <col min="3599" max="3599" width="11.85546875" customWidth="1"/>
    <col min="3600" max="3600" width="11.28515625" customWidth="1"/>
    <col min="3601" max="3602" width="10.5703125" customWidth="1"/>
    <col min="3603" max="3603" width="9.7109375" customWidth="1"/>
    <col min="3840" max="3840" width="5.42578125" customWidth="1"/>
    <col min="3841" max="3841" width="54.7109375" customWidth="1"/>
    <col min="3842" max="3842" width="12" customWidth="1"/>
    <col min="3843" max="3843" width="10.5703125" customWidth="1"/>
    <col min="3844" max="3844" width="12" customWidth="1"/>
    <col min="3845" max="3845" width="12.7109375" customWidth="1"/>
    <col min="3846" max="3846" width="10.5703125" customWidth="1"/>
    <col min="3847" max="3847" width="10.85546875" customWidth="1"/>
    <col min="3848" max="3848" width="12.5703125" customWidth="1"/>
    <col min="3849" max="3849" width="12.140625" customWidth="1"/>
    <col min="3850" max="3850" width="11" customWidth="1"/>
    <col min="3851" max="3851" width="12.140625" customWidth="1"/>
    <col min="3852" max="3852" width="11.7109375" customWidth="1"/>
    <col min="3853" max="3853" width="13" customWidth="1"/>
    <col min="3854" max="3854" width="10.28515625" customWidth="1"/>
    <col min="3855" max="3855" width="11.85546875" customWidth="1"/>
    <col min="3856" max="3856" width="11.28515625" customWidth="1"/>
    <col min="3857" max="3858" width="10.5703125" customWidth="1"/>
    <col min="3859" max="3859" width="9.7109375" customWidth="1"/>
    <col min="4096" max="4096" width="5.42578125" customWidth="1"/>
    <col min="4097" max="4097" width="54.7109375" customWidth="1"/>
    <col min="4098" max="4098" width="12" customWidth="1"/>
    <col min="4099" max="4099" width="10.5703125" customWidth="1"/>
    <col min="4100" max="4100" width="12" customWidth="1"/>
    <col min="4101" max="4101" width="12.7109375" customWidth="1"/>
    <col min="4102" max="4102" width="10.5703125" customWidth="1"/>
    <col min="4103" max="4103" width="10.85546875" customWidth="1"/>
    <col min="4104" max="4104" width="12.5703125" customWidth="1"/>
    <col min="4105" max="4105" width="12.140625" customWidth="1"/>
    <col min="4106" max="4106" width="11" customWidth="1"/>
    <col min="4107" max="4107" width="12.140625" customWidth="1"/>
    <col min="4108" max="4108" width="11.7109375" customWidth="1"/>
    <col min="4109" max="4109" width="13" customWidth="1"/>
    <col min="4110" max="4110" width="10.28515625" customWidth="1"/>
    <col min="4111" max="4111" width="11.85546875" customWidth="1"/>
    <col min="4112" max="4112" width="11.28515625" customWidth="1"/>
    <col min="4113" max="4114" width="10.5703125" customWidth="1"/>
    <col min="4115" max="4115" width="9.7109375" customWidth="1"/>
    <col min="4352" max="4352" width="5.42578125" customWidth="1"/>
    <col min="4353" max="4353" width="54.7109375" customWidth="1"/>
    <col min="4354" max="4354" width="12" customWidth="1"/>
    <col min="4355" max="4355" width="10.5703125" customWidth="1"/>
    <col min="4356" max="4356" width="12" customWidth="1"/>
    <col min="4357" max="4357" width="12.7109375" customWidth="1"/>
    <col min="4358" max="4358" width="10.5703125" customWidth="1"/>
    <col min="4359" max="4359" width="10.85546875" customWidth="1"/>
    <col min="4360" max="4360" width="12.5703125" customWidth="1"/>
    <col min="4361" max="4361" width="12.140625" customWidth="1"/>
    <col min="4362" max="4362" width="11" customWidth="1"/>
    <col min="4363" max="4363" width="12.140625" customWidth="1"/>
    <col min="4364" max="4364" width="11.7109375" customWidth="1"/>
    <col min="4365" max="4365" width="13" customWidth="1"/>
    <col min="4366" max="4366" width="10.28515625" customWidth="1"/>
    <col min="4367" max="4367" width="11.85546875" customWidth="1"/>
    <col min="4368" max="4368" width="11.28515625" customWidth="1"/>
    <col min="4369" max="4370" width="10.5703125" customWidth="1"/>
    <col min="4371" max="4371" width="9.7109375" customWidth="1"/>
    <col min="4608" max="4608" width="5.42578125" customWidth="1"/>
    <col min="4609" max="4609" width="54.7109375" customWidth="1"/>
    <col min="4610" max="4610" width="12" customWidth="1"/>
    <col min="4611" max="4611" width="10.5703125" customWidth="1"/>
    <col min="4612" max="4612" width="12" customWidth="1"/>
    <col min="4613" max="4613" width="12.7109375" customWidth="1"/>
    <col min="4614" max="4614" width="10.5703125" customWidth="1"/>
    <col min="4615" max="4615" width="10.85546875" customWidth="1"/>
    <col min="4616" max="4616" width="12.5703125" customWidth="1"/>
    <col min="4617" max="4617" width="12.140625" customWidth="1"/>
    <col min="4618" max="4618" width="11" customWidth="1"/>
    <col min="4619" max="4619" width="12.140625" customWidth="1"/>
    <col min="4620" max="4620" width="11.7109375" customWidth="1"/>
    <col min="4621" max="4621" width="13" customWidth="1"/>
    <col min="4622" max="4622" width="10.28515625" customWidth="1"/>
    <col min="4623" max="4623" width="11.85546875" customWidth="1"/>
    <col min="4624" max="4624" width="11.28515625" customWidth="1"/>
    <col min="4625" max="4626" width="10.5703125" customWidth="1"/>
    <col min="4627" max="4627" width="9.7109375" customWidth="1"/>
    <col min="4864" max="4864" width="5.42578125" customWidth="1"/>
    <col min="4865" max="4865" width="54.7109375" customWidth="1"/>
    <col min="4866" max="4866" width="12" customWidth="1"/>
    <col min="4867" max="4867" width="10.5703125" customWidth="1"/>
    <col min="4868" max="4868" width="12" customWidth="1"/>
    <col min="4869" max="4869" width="12.7109375" customWidth="1"/>
    <col min="4870" max="4870" width="10.5703125" customWidth="1"/>
    <col min="4871" max="4871" width="10.85546875" customWidth="1"/>
    <col min="4872" max="4872" width="12.5703125" customWidth="1"/>
    <col min="4873" max="4873" width="12.140625" customWidth="1"/>
    <col min="4874" max="4874" width="11" customWidth="1"/>
    <col min="4875" max="4875" width="12.140625" customWidth="1"/>
    <col min="4876" max="4876" width="11.7109375" customWidth="1"/>
    <col min="4877" max="4877" width="13" customWidth="1"/>
    <col min="4878" max="4878" width="10.28515625" customWidth="1"/>
    <col min="4879" max="4879" width="11.85546875" customWidth="1"/>
    <col min="4880" max="4880" width="11.28515625" customWidth="1"/>
    <col min="4881" max="4882" width="10.5703125" customWidth="1"/>
    <col min="4883" max="4883" width="9.7109375" customWidth="1"/>
    <col min="5120" max="5120" width="5.42578125" customWidth="1"/>
    <col min="5121" max="5121" width="54.7109375" customWidth="1"/>
    <col min="5122" max="5122" width="12" customWidth="1"/>
    <col min="5123" max="5123" width="10.5703125" customWidth="1"/>
    <col min="5124" max="5124" width="12" customWidth="1"/>
    <col min="5125" max="5125" width="12.7109375" customWidth="1"/>
    <col min="5126" max="5126" width="10.5703125" customWidth="1"/>
    <col min="5127" max="5127" width="10.85546875" customWidth="1"/>
    <col min="5128" max="5128" width="12.5703125" customWidth="1"/>
    <col min="5129" max="5129" width="12.140625" customWidth="1"/>
    <col min="5130" max="5130" width="11" customWidth="1"/>
    <col min="5131" max="5131" width="12.140625" customWidth="1"/>
    <col min="5132" max="5132" width="11.7109375" customWidth="1"/>
    <col min="5133" max="5133" width="13" customWidth="1"/>
    <col min="5134" max="5134" width="10.28515625" customWidth="1"/>
    <col min="5135" max="5135" width="11.85546875" customWidth="1"/>
    <col min="5136" max="5136" width="11.28515625" customWidth="1"/>
    <col min="5137" max="5138" width="10.5703125" customWidth="1"/>
    <col min="5139" max="5139" width="9.7109375" customWidth="1"/>
    <col min="5376" max="5376" width="5.42578125" customWidth="1"/>
    <col min="5377" max="5377" width="54.7109375" customWidth="1"/>
    <col min="5378" max="5378" width="12" customWidth="1"/>
    <col min="5379" max="5379" width="10.5703125" customWidth="1"/>
    <col min="5380" max="5380" width="12" customWidth="1"/>
    <col min="5381" max="5381" width="12.7109375" customWidth="1"/>
    <col min="5382" max="5382" width="10.5703125" customWidth="1"/>
    <col min="5383" max="5383" width="10.85546875" customWidth="1"/>
    <col min="5384" max="5384" width="12.5703125" customWidth="1"/>
    <col min="5385" max="5385" width="12.140625" customWidth="1"/>
    <col min="5386" max="5386" width="11" customWidth="1"/>
    <col min="5387" max="5387" width="12.140625" customWidth="1"/>
    <col min="5388" max="5388" width="11.7109375" customWidth="1"/>
    <col min="5389" max="5389" width="13" customWidth="1"/>
    <col min="5390" max="5390" width="10.28515625" customWidth="1"/>
    <col min="5391" max="5391" width="11.85546875" customWidth="1"/>
    <col min="5392" max="5392" width="11.28515625" customWidth="1"/>
    <col min="5393" max="5394" width="10.5703125" customWidth="1"/>
    <col min="5395" max="5395" width="9.7109375" customWidth="1"/>
    <col min="5632" max="5632" width="5.42578125" customWidth="1"/>
    <col min="5633" max="5633" width="54.7109375" customWidth="1"/>
    <col min="5634" max="5634" width="12" customWidth="1"/>
    <col min="5635" max="5635" width="10.5703125" customWidth="1"/>
    <col min="5636" max="5636" width="12" customWidth="1"/>
    <col min="5637" max="5637" width="12.7109375" customWidth="1"/>
    <col min="5638" max="5638" width="10.5703125" customWidth="1"/>
    <col min="5639" max="5639" width="10.85546875" customWidth="1"/>
    <col min="5640" max="5640" width="12.5703125" customWidth="1"/>
    <col min="5641" max="5641" width="12.140625" customWidth="1"/>
    <col min="5642" max="5642" width="11" customWidth="1"/>
    <col min="5643" max="5643" width="12.140625" customWidth="1"/>
    <col min="5644" max="5644" width="11.7109375" customWidth="1"/>
    <col min="5645" max="5645" width="13" customWidth="1"/>
    <col min="5646" max="5646" width="10.28515625" customWidth="1"/>
    <col min="5647" max="5647" width="11.85546875" customWidth="1"/>
    <col min="5648" max="5648" width="11.28515625" customWidth="1"/>
    <col min="5649" max="5650" width="10.5703125" customWidth="1"/>
    <col min="5651" max="5651" width="9.7109375" customWidth="1"/>
    <col min="5888" max="5888" width="5.42578125" customWidth="1"/>
    <col min="5889" max="5889" width="54.7109375" customWidth="1"/>
    <col min="5890" max="5890" width="12" customWidth="1"/>
    <col min="5891" max="5891" width="10.5703125" customWidth="1"/>
    <col min="5892" max="5892" width="12" customWidth="1"/>
    <col min="5893" max="5893" width="12.7109375" customWidth="1"/>
    <col min="5894" max="5894" width="10.5703125" customWidth="1"/>
    <col min="5895" max="5895" width="10.85546875" customWidth="1"/>
    <col min="5896" max="5896" width="12.5703125" customWidth="1"/>
    <col min="5897" max="5897" width="12.140625" customWidth="1"/>
    <col min="5898" max="5898" width="11" customWidth="1"/>
    <col min="5899" max="5899" width="12.140625" customWidth="1"/>
    <col min="5900" max="5900" width="11.7109375" customWidth="1"/>
    <col min="5901" max="5901" width="13" customWidth="1"/>
    <col min="5902" max="5902" width="10.28515625" customWidth="1"/>
    <col min="5903" max="5903" width="11.85546875" customWidth="1"/>
    <col min="5904" max="5904" width="11.28515625" customWidth="1"/>
    <col min="5905" max="5906" width="10.5703125" customWidth="1"/>
    <col min="5907" max="5907" width="9.7109375" customWidth="1"/>
    <col min="6144" max="6144" width="5.42578125" customWidth="1"/>
    <col min="6145" max="6145" width="54.7109375" customWidth="1"/>
    <col min="6146" max="6146" width="12" customWidth="1"/>
    <col min="6147" max="6147" width="10.5703125" customWidth="1"/>
    <col min="6148" max="6148" width="12" customWidth="1"/>
    <col min="6149" max="6149" width="12.7109375" customWidth="1"/>
    <col min="6150" max="6150" width="10.5703125" customWidth="1"/>
    <col min="6151" max="6151" width="10.85546875" customWidth="1"/>
    <col min="6152" max="6152" width="12.5703125" customWidth="1"/>
    <col min="6153" max="6153" width="12.140625" customWidth="1"/>
    <col min="6154" max="6154" width="11" customWidth="1"/>
    <col min="6155" max="6155" width="12.140625" customWidth="1"/>
    <col min="6156" max="6156" width="11.7109375" customWidth="1"/>
    <col min="6157" max="6157" width="13" customWidth="1"/>
    <col min="6158" max="6158" width="10.28515625" customWidth="1"/>
    <col min="6159" max="6159" width="11.85546875" customWidth="1"/>
    <col min="6160" max="6160" width="11.28515625" customWidth="1"/>
    <col min="6161" max="6162" width="10.5703125" customWidth="1"/>
    <col min="6163" max="6163" width="9.7109375" customWidth="1"/>
    <col min="6400" max="6400" width="5.42578125" customWidth="1"/>
    <col min="6401" max="6401" width="54.7109375" customWidth="1"/>
    <col min="6402" max="6402" width="12" customWidth="1"/>
    <col min="6403" max="6403" width="10.5703125" customWidth="1"/>
    <col min="6404" max="6404" width="12" customWidth="1"/>
    <col min="6405" max="6405" width="12.7109375" customWidth="1"/>
    <col min="6406" max="6406" width="10.5703125" customWidth="1"/>
    <col min="6407" max="6407" width="10.85546875" customWidth="1"/>
    <col min="6408" max="6408" width="12.5703125" customWidth="1"/>
    <col min="6409" max="6409" width="12.140625" customWidth="1"/>
    <col min="6410" max="6410" width="11" customWidth="1"/>
    <col min="6411" max="6411" width="12.140625" customWidth="1"/>
    <col min="6412" max="6412" width="11.7109375" customWidth="1"/>
    <col min="6413" max="6413" width="13" customWidth="1"/>
    <col min="6414" max="6414" width="10.28515625" customWidth="1"/>
    <col min="6415" max="6415" width="11.85546875" customWidth="1"/>
    <col min="6416" max="6416" width="11.28515625" customWidth="1"/>
    <col min="6417" max="6418" width="10.5703125" customWidth="1"/>
    <col min="6419" max="6419" width="9.7109375" customWidth="1"/>
    <col min="6656" max="6656" width="5.42578125" customWidth="1"/>
    <col min="6657" max="6657" width="54.7109375" customWidth="1"/>
    <col min="6658" max="6658" width="12" customWidth="1"/>
    <col min="6659" max="6659" width="10.5703125" customWidth="1"/>
    <col min="6660" max="6660" width="12" customWidth="1"/>
    <col min="6661" max="6661" width="12.7109375" customWidth="1"/>
    <col min="6662" max="6662" width="10.5703125" customWidth="1"/>
    <col min="6663" max="6663" width="10.85546875" customWidth="1"/>
    <col min="6664" max="6664" width="12.5703125" customWidth="1"/>
    <col min="6665" max="6665" width="12.140625" customWidth="1"/>
    <col min="6666" max="6666" width="11" customWidth="1"/>
    <col min="6667" max="6667" width="12.140625" customWidth="1"/>
    <col min="6668" max="6668" width="11.7109375" customWidth="1"/>
    <col min="6669" max="6669" width="13" customWidth="1"/>
    <col min="6670" max="6670" width="10.28515625" customWidth="1"/>
    <col min="6671" max="6671" width="11.85546875" customWidth="1"/>
    <col min="6672" max="6672" width="11.28515625" customWidth="1"/>
    <col min="6673" max="6674" width="10.5703125" customWidth="1"/>
    <col min="6675" max="6675" width="9.7109375" customWidth="1"/>
    <col min="6912" max="6912" width="5.42578125" customWidth="1"/>
    <col min="6913" max="6913" width="54.7109375" customWidth="1"/>
    <col min="6914" max="6914" width="12" customWidth="1"/>
    <col min="6915" max="6915" width="10.5703125" customWidth="1"/>
    <col min="6916" max="6916" width="12" customWidth="1"/>
    <col min="6917" max="6917" width="12.7109375" customWidth="1"/>
    <col min="6918" max="6918" width="10.5703125" customWidth="1"/>
    <col min="6919" max="6919" width="10.85546875" customWidth="1"/>
    <col min="6920" max="6920" width="12.5703125" customWidth="1"/>
    <col min="6921" max="6921" width="12.140625" customWidth="1"/>
    <col min="6922" max="6922" width="11" customWidth="1"/>
    <col min="6923" max="6923" width="12.140625" customWidth="1"/>
    <col min="6924" max="6924" width="11.7109375" customWidth="1"/>
    <col min="6925" max="6925" width="13" customWidth="1"/>
    <col min="6926" max="6926" width="10.28515625" customWidth="1"/>
    <col min="6927" max="6927" width="11.85546875" customWidth="1"/>
    <col min="6928" max="6928" width="11.28515625" customWidth="1"/>
    <col min="6929" max="6930" width="10.5703125" customWidth="1"/>
    <col min="6931" max="6931" width="9.7109375" customWidth="1"/>
    <col min="7168" max="7168" width="5.42578125" customWidth="1"/>
    <col min="7169" max="7169" width="54.7109375" customWidth="1"/>
    <col min="7170" max="7170" width="12" customWidth="1"/>
    <col min="7171" max="7171" width="10.5703125" customWidth="1"/>
    <col min="7172" max="7172" width="12" customWidth="1"/>
    <col min="7173" max="7173" width="12.7109375" customWidth="1"/>
    <col min="7174" max="7174" width="10.5703125" customWidth="1"/>
    <col min="7175" max="7175" width="10.85546875" customWidth="1"/>
    <col min="7176" max="7176" width="12.5703125" customWidth="1"/>
    <col min="7177" max="7177" width="12.140625" customWidth="1"/>
    <col min="7178" max="7178" width="11" customWidth="1"/>
    <col min="7179" max="7179" width="12.140625" customWidth="1"/>
    <col min="7180" max="7180" width="11.7109375" customWidth="1"/>
    <col min="7181" max="7181" width="13" customWidth="1"/>
    <col min="7182" max="7182" width="10.28515625" customWidth="1"/>
    <col min="7183" max="7183" width="11.85546875" customWidth="1"/>
    <col min="7184" max="7184" width="11.28515625" customWidth="1"/>
    <col min="7185" max="7186" width="10.5703125" customWidth="1"/>
    <col min="7187" max="7187" width="9.7109375" customWidth="1"/>
    <col min="7424" max="7424" width="5.42578125" customWidth="1"/>
    <col min="7425" max="7425" width="54.7109375" customWidth="1"/>
    <col min="7426" max="7426" width="12" customWidth="1"/>
    <col min="7427" max="7427" width="10.5703125" customWidth="1"/>
    <col min="7428" max="7428" width="12" customWidth="1"/>
    <col min="7429" max="7429" width="12.7109375" customWidth="1"/>
    <col min="7430" max="7430" width="10.5703125" customWidth="1"/>
    <col min="7431" max="7431" width="10.85546875" customWidth="1"/>
    <col min="7432" max="7432" width="12.5703125" customWidth="1"/>
    <col min="7433" max="7433" width="12.140625" customWidth="1"/>
    <col min="7434" max="7434" width="11" customWidth="1"/>
    <col min="7435" max="7435" width="12.140625" customWidth="1"/>
    <col min="7436" max="7436" width="11.7109375" customWidth="1"/>
    <col min="7437" max="7437" width="13" customWidth="1"/>
    <col min="7438" max="7438" width="10.28515625" customWidth="1"/>
    <col min="7439" max="7439" width="11.85546875" customWidth="1"/>
    <col min="7440" max="7440" width="11.28515625" customWidth="1"/>
    <col min="7441" max="7442" width="10.5703125" customWidth="1"/>
    <col min="7443" max="7443" width="9.7109375" customWidth="1"/>
    <col min="7680" max="7680" width="5.42578125" customWidth="1"/>
    <col min="7681" max="7681" width="54.7109375" customWidth="1"/>
    <col min="7682" max="7682" width="12" customWidth="1"/>
    <col min="7683" max="7683" width="10.5703125" customWidth="1"/>
    <col min="7684" max="7684" width="12" customWidth="1"/>
    <col min="7685" max="7685" width="12.7109375" customWidth="1"/>
    <col min="7686" max="7686" width="10.5703125" customWidth="1"/>
    <col min="7687" max="7687" width="10.85546875" customWidth="1"/>
    <col min="7688" max="7688" width="12.5703125" customWidth="1"/>
    <col min="7689" max="7689" width="12.140625" customWidth="1"/>
    <col min="7690" max="7690" width="11" customWidth="1"/>
    <col min="7691" max="7691" width="12.140625" customWidth="1"/>
    <col min="7692" max="7692" width="11.7109375" customWidth="1"/>
    <col min="7693" max="7693" width="13" customWidth="1"/>
    <col min="7694" max="7694" width="10.28515625" customWidth="1"/>
    <col min="7695" max="7695" width="11.85546875" customWidth="1"/>
    <col min="7696" max="7696" width="11.28515625" customWidth="1"/>
    <col min="7697" max="7698" width="10.5703125" customWidth="1"/>
    <col min="7699" max="7699" width="9.7109375" customWidth="1"/>
    <col min="7936" max="7936" width="5.42578125" customWidth="1"/>
    <col min="7937" max="7937" width="54.7109375" customWidth="1"/>
    <col min="7938" max="7938" width="12" customWidth="1"/>
    <col min="7939" max="7939" width="10.5703125" customWidth="1"/>
    <col min="7940" max="7940" width="12" customWidth="1"/>
    <col min="7941" max="7941" width="12.7109375" customWidth="1"/>
    <col min="7942" max="7942" width="10.5703125" customWidth="1"/>
    <col min="7943" max="7943" width="10.85546875" customWidth="1"/>
    <col min="7944" max="7944" width="12.5703125" customWidth="1"/>
    <col min="7945" max="7945" width="12.140625" customWidth="1"/>
    <col min="7946" max="7946" width="11" customWidth="1"/>
    <col min="7947" max="7947" width="12.140625" customWidth="1"/>
    <col min="7948" max="7948" width="11.7109375" customWidth="1"/>
    <col min="7949" max="7949" width="13" customWidth="1"/>
    <col min="7950" max="7950" width="10.28515625" customWidth="1"/>
    <col min="7951" max="7951" width="11.85546875" customWidth="1"/>
    <col min="7952" max="7952" width="11.28515625" customWidth="1"/>
    <col min="7953" max="7954" width="10.5703125" customWidth="1"/>
    <col min="7955" max="7955" width="9.7109375" customWidth="1"/>
    <col min="8192" max="8192" width="5.42578125" customWidth="1"/>
    <col min="8193" max="8193" width="54.7109375" customWidth="1"/>
    <col min="8194" max="8194" width="12" customWidth="1"/>
    <col min="8195" max="8195" width="10.5703125" customWidth="1"/>
    <col min="8196" max="8196" width="12" customWidth="1"/>
    <col min="8197" max="8197" width="12.7109375" customWidth="1"/>
    <col min="8198" max="8198" width="10.5703125" customWidth="1"/>
    <col min="8199" max="8199" width="10.85546875" customWidth="1"/>
    <col min="8200" max="8200" width="12.5703125" customWidth="1"/>
    <col min="8201" max="8201" width="12.140625" customWidth="1"/>
    <col min="8202" max="8202" width="11" customWidth="1"/>
    <col min="8203" max="8203" width="12.140625" customWidth="1"/>
    <col min="8204" max="8204" width="11.7109375" customWidth="1"/>
    <col min="8205" max="8205" width="13" customWidth="1"/>
    <col min="8206" max="8206" width="10.28515625" customWidth="1"/>
    <col min="8207" max="8207" width="11.85546875" customWidth="1"/>
    <col min="8208" max="8208" width="11.28515625" customWidth="1"/>
    <col min="8209" max="8210" width="10.5703125" customWidth="1"/>
    <col min="8211" max="8211" width="9.7109375" customWidth="1"/>
    <col min="8448" max="8448" width="5.42578125" customWidth="1"/>
    <col min="8449" max="8449" width="54.7109375" customWidth="1"/>
    <col min="8450" max="8450" width="12" customWidth="1"/>
    <col min="8451" max="8451" width="10.5703125" customWidth="1"/>
    <col min="8452" max="8452" width="12" customWidth="1"/>
    <col min="8453" max="8453" width="12.7109375" customWidth="1"/>
    <col min="8454" max="8454" width="10.5703125" customWidth="1"/>
    <col min="8455" max="8455" width="10.85546875" customWidth="1"/>
    <col min="8456" max="8456" width="12.5703125" customWidth="1"/>
    <col min="8457" max="8457" width="12.140625" customWidth="1"/>
    <col min="8458" max="8458" width="11" customWidth="1"/>
    <col min="8459" max="8459" width="12.140625" customWidth="1"/>
    <col min="8460" max="8460" width="11.7109375" customWidth="1"/>
    <col min="8461" max="8461" width="13" customWidth="1"/>
    <col min="8462" max="8462" width="10.28515625" customWidth="1"/>
    <col min="8463" max="8463" width="11.85546875" customWidth="1"/>
    <col min="8464" max="8464" width="11.28515625" customWidth="1"/>
    <col min="8465" max="8466" width="10.5703125" customWidth="1"/>
    <col min="8467" max="8467" width="9.7109375" customWidth="1"/>
    <col min="8704" max="8704" width="5.42578125" customWidth="1"/>
    <col min="8705" max="8705" width="54.7109375" customWidth="1"/>
    <col min="8706" max="8706" width="12" customWidth="1"/>
    <col min="8707" max="8707" width="10.5703125" customWidth="1"/>
    <col min="8708" max="8708" width="12" customWidth="1"/>
    <col min="8709" max="8709" width="12.7109375" customWidth="1"/>
    <col min="8710" max="8710" width="10.5703125" customWidth="1"/>
    <col min="8711" max="8711" width="10.85546875" customWidth="1"/>
    <col min="8712" max="8712" width="12.5703125" customWidth="1"/>
    <col min="8713" max="8713" width="12.140625" customWidth="1"/>
    <col min="8714" max="8714" width="11" customWidth="1"/>
    <col min="8715" max="8715" width="12.140625" customWidth="1"/>
    <col min="8716" max="8716" width="11.7109375" customWidth="1"/>
    <col min="8717" max="8717" width="13" customWidth="1"/>
    <col min="8718" max="8718" width="10.28515625" customWidth="1"/>
    <col min="8719" max="8719" width="11.85546875" customWidth="1"/>
    <col min="8720" max="8720" width="11.28515625" customWidth="1"/>
    <col min="8721" max="8722" width="10.5703125" customWidth="1"/>
    <col min="8723" max="8723" width="9.7109375" customWidth="1"/>
    <col min="8960" max="8960" width="5.42578125" customWidth="1"/>
    <col min="8961" max="8961" width="54.7109375" customWidth="1"/>
    <col min="8962" max="8962" width="12" customWidth="1"/>
    <col min="8963" max="8963" width="10.5703125" customWidth="1"/>
    <col min="8964" max="8964" width="12" customWidth="1"/>
    <col min="8965" max="8965" width="12.7109375" customWidth="1"/>
    <col min="8966" max="8966" width="10.5703125" customWidth="1"/>
    <col min="8967" max="8967" width="10.85546875" customWidth="1"/>
    <col min="8968" max="8968" width="12.5703125" customWidth="1"/>
    <col min="8969" max="8969" width="12.140625" customWidth="1"/>
    <col min="8970" max="8970" width="11" customWidth="1"/>
    <col min="8971" max="8971" width="12.140625" customWidth="1"/>
    <col min="8972" max="8972" width="11.7109375" customWidth="1"/>
    <col min="8973" max="8973" width="13" customWidth="1"/>
    <col min="8974" max="8974" width="10.28515625" customWidth="1"/>
    <col min="8975" max="8975" width="11.85546875" customWidth="1"/>
    <col min="8976" max="8976" width="11.28515625" customWidth="1"/>
    <col min="8977" max="8978" width="10.5703125" customWidth="1"/>
    <col min="8979" max="8979" width="9.7109375" customWidth="1"/>
    <col min="9216" max="9216" width="5.42578125" customWidth="1"/>
    <col min="9217" max="9217" width="54.7109375" customWidth="1"/>
    <col min="9218" max="9218" width="12" customWidth="1"/>
    <col min="9219" max="9219" width="10.5703125" customWidth="1"/>
    <col min="9220" max="9220" width="12" customWidth="1"/>
    <col min="9221" max="9221" width="12.7109375" customWidth="1"/>
    <col min="9222" max="9222" width="10.5703125" customWidth="1"/>
    <col min="9223" max="9223" width="10.85546875" customWidth="1"/>
    <col min="9224" max="9224" width="12.5703125" customWidth="1"/>
    <col min="9225" max="9225" width="12.140625" customWidth="1"/>
    <col min="9226" max="9226" width="11" customWidth="1"/>
    <col min="9227" max="9227" width="12.140625" customWidth="1"/>
    <col min="9228" max="9228" width="11.7109375" customWidth="1"/>
    <col min="9229" max="9229" width="13" customWidth="1"/>
    <col min="9230" max="9230" width="10.28515625" customWidth="1"/>
    <col min="9231" max="9231" width="11.85546875" customWidth="1"/>
    <col min="9232" max="9232" width="11.28515625" customWidth="1"/>
    <col min="9233" max="9234" width="10.5703125" customWidth="1"/>
    <col min="9235" max="9235" width="9.7109375" customWidth="1"/>
    <col min="9472" max="9472" width="5.42578125" customWidth="1"/>
    <col min="9473" max="9473" width="54.7109375" customWidth="1"/>
    <col min="9474" max="9474" width="12" customWidth="1"/>
    <col min="9475" max="9475" width="10.5703125" customWidth="1"/>
    <col min="9476" max="9476" width="12" customWidth="1"/>
    <col min="9477" max="9477" width="12.7109375" customWidth="1"/>
    <col min="9478" max="9478" width="10.5703125" customWidth="1"/>
    <col min="9479" max="9479" width="10.85546875" customWidth="1"/>
    <col min="9480" max="9480" width="12.5703125" customWidth="1"/>
    <col min="9481" max="9481" width="12.140625" customWidth="1"/>
    <col min="9482" max="9482" width="11" customWidth="1"/>
    <col min="9483" max="9483" width="12.140625" customWidth="1"/>
    <col min="9484" max="9484" width="11.7109375" customWidth="1"/>
    <col min="9485" max="9485" width="13" customWidth="1"/>
    <col min="9486" max="9486" width="10.28515625" customWidth="1"/>
    <col min="9487" max="9487" width="11.85546875" customWidth="1"/>
    <col min="9488" max="9488" width="11.28515625" customWidth="1"/>
    <col min="9489" max="9490" width="10.5703125" customWidth="1"/>
    <col min="9491" max="9491" width="9.7109375" customWidth="1"/>
    <col min="9728" max="9728" width="5.42578125" customWidth="1"/>
    <col min="9729" max="9729" width="54.7109375" customWidth="1"/>
    <col min="9730" max="9730" width="12" customWidth="1"/>
    <col min="9731" max="9731" width="10.5703125" customWidth="1"/>
    <col min="9732" max="9732" width="12" customWidth="1"/>
    <col min="9733" max="9733" width="12.7109375" customWidth="1"/>
    <col min="9734" max="9734" width="10.5703125" customWidth="1"/>
    <col min="9735" max="9735" width="10.85546875" customWidth="1"/>
    <col min="9736" max="9736" width="12.5703125" customWidth="1"/>
    <col min="9737" max="9737" width="12.140625" customWidth="1"/>
    <col min="9738" max="9738" width="11" customWidth="1"/>
    <col min="9739" max="9739" width="12.140625" customWidth="1"/>
    <col min="9740" max="9740" width="11.7109375" customWidth="1"/>
    <col min="9741" max="9741" width="13" customWidth="1"/>
    <col min="9742" max="9742" width="10.28515625" customWidth="1"/>
    <col min="9743" max="9743" width="11.85546875" customWidth="1"/>
    <col min="9744" max="9744" width="11.28515625" customWidth="1"/>
    <col min="9745" max="9746" width="10.5703125" customWidth="1"/>
    <col min="9747" max="9747" width="9.7109375" customWidth="1"/>
    <col min="9984" max="9984" width="5.42578125" customWidth="1"/>
    <col min="9985" max="9985" width="54.7109375" customWidth="1"/>
    <col min="9986" max="9986" width="12" customWidth="1"/>
    <col min="9987" max="9987" width="10.5703125" customWidth="1"/>
    <col min="9988" max="9988" width="12" customWidth="1"/>
    <col min="9989" max="9989" width="12.7109375" customWidth="1"/>
    <col min="9990" max="9990" width="10.5703125" customWidth="1"/>
    <col min="9991" max="9991" width="10.85546875" customWidth="1"/>
    <col min="9992" max="9992" width="12.5703125" customWidth="1"/>
    <col min="9993" max="9993" width="12.140625" customWidth="1"/>
    <col min="9994" max="9994" width="11" customWidth="1"/>
    <col min="9995" max="9995" width="12.140625" customWidth="1"/>
    <col min="9996" max="9996" width="11.7109375" customWidth="1"/>
    <col min="9997" max="9997" width="13" customWidth="1"/>
    <col min="9998" max="9998" width="10.28515625" customWidth="1"/>
    <col min="9999" max="9999" width="11.85546875" customWidth="1"/>
    <col min="10000" max="10000" width="11.28515625" customWidth="1"/>
    <col min="10001" max="10002" width="10.5703125" customWidth="1"/>
    <col min="10003" max="10003" width="9.7109375" customWidth="1"/>
    <col min="10240" max="10240" width="5.42578125" customWidth="1"/>
    <col min="10241" max="10241" width="54.7109375" customWidth="1"/>
    <col min="10242" max="10242" width="12" customWidth="1"/>
    <col min="10243" max="10243" width="10.5703125" customWidth="1"/>
    <col min="10244" max="10244" width="12" customWidth="1"/>
    <col min="10245" max="10245" width="12.7109375" customWidth="1"/>
    <col min="10246" max="10246" width="10.5703125" customWidth="1"/>
    <col min="10247" max="10247" width="10.85546875" customWidth="1"/>
    <col min="10248" max="10248" width="12.5703125" customWidth="1"/>
    <col min="10249" max="10249" width="12.140625" customWidth="1"/>
    <col min="10250" max="10250" width="11" customWidth="1"/>
    <col min="10251" max="10251" width="12.140625" customWidth="1"/>
    <col min="10252" max="10252" width="11.7109375" customWidth="1"/>
    <col min="10253" max="10253" width="13" customWidth="1"/>
    <col min="10254" max="10254" width="10.28515625" customWidth="1"/>
    <col min="10255" max="10255" width="11.85546875" customWidth="1"/>
    <col min="10256" max="10256" width="11.28515625" customWidth="1"/>
    <col min="10257" max="10258" width="10.5703125" customWidth="1"/>
    <col min="10259" max="10259" width="9.7109375" customWidth="1"/>
    <col min="10496" max="10496" width="5.42578125" customWidth="1"/>
    <col min="10497" max="10497" width="54.7109375" customWidth="1"/>
    <col min="10498" max="10498" width="12" customWidth="1"/>
    <col min="10499" max="10499" width="10.5703125" customWidth="1"/>
    <col min="10500" max="10500" width="12" customWidth="1"/>
    <col min="10501" max="10501" width="12.7109375" customWidth="1"/>
    <col min="10502" max="10502" width="10.5703125" customWidth="1"/>
    <col min="10503" max="10503" width="10.85546875" customWidth="1"/>
    <col min="10504" max="10504" width="12.5703125" customWidth="1"/>
    <col min="10505" max="10505" width="12.140625" customWidth="1"/>
    <col min="10506" max="10506" width="11" customWidth="1"/>
    <col min="10507" max="10507" width="12.140625" customWidth="1"/>
    <col min="10508" max="10508" width="11.7109375" customWidth="1"/>
    <col min="10509" max="10509" width="13" customWidth="1"/>
    <col min="10510" max="10510" width="10.28515625" customWidth="1"/>
    <col min="10511" max="10511" width="11.85546875" customWidth="1"/>
    <col min="10512" max="10512" width="11.28515625" customWidth="1"/>
    <col min="10513" max="10514" width="10.5703125" customWidth="1"/>
    <col min="10515" max="10515" width="9.7109375" customWidth="1"/>
    <col min="10752" max="10752" width="5.42578125" customWidth="1"/>
    <col min="10753" max="10753" width="54.7109375" customWidth="1"/>
    <col min="10754" max="10754" width="12" customWidth="1"/>
    <col min="10755" max="10755" width="10.5703125" customWidth="1"/>
    <col min="10756" max="10756" width="12" customWidth="1"/>
    <col min="10757" max="10757" width="12.7109375" customWidth="1"/>
    <col min="10758" max="10758" width="10.5703125" customWidth="1"/>
    <col min="10759" max="10759" width="10.85546875" customWidth="1"/>
    <col min="10760" max="10760" width="12.5703125" customWidth="1"/>
    <col min="10761" max="10761" width="12.140625" customWidth="1"/>
    <col min="10762" max="10762" width="11" customWidth="1"/>
    <col min="10763" max="10763" width="12.140625" customWidth="1"/>
    <col min="10764" max="10764" width="11.7109375" customWidth="1"/>
    <col min="10765" max="10765" width="13" customWidth="1"/>
    <col min="10766" max="10766" width="10.28515625" customWidth="1"/>
    <col min="10767" max="10767" width="11.85546875" customWidth="1"/>
    <col min="10768" max="10768" width="11.28515625" customWidth="1"/>
    <col min="10769" max="10770" width="10.5703125" customWidth="1"/>
    <col min="10771" max="10771" width="9.7109375" customWidth="1"/>
    <col min="11008" max="11008" width="5.42578125" customWidth="1"/>
    <col min="11009" max="11009" width="54.7109375" customWidth="1"/>
    <col min="11010" max="11010" width="12" customWidth="1"/>
    <col min="11011" max="11011" width="10.5703125" customWidth="1"/>
    <col min="11012" max="11012" width="12" customWidth="1"/>
    <col min="11013" max="11013" width="12.7109375" customWidth="1"/>
    <col min="11014" max="11014" width="10.5703125" customWidth="1"/>
    <col min="11015" max="11015" width="10.85546875" customWidth="1"/>
    <col min="11016" max="11016" width="12.5703125" customWidth="1"/>
    <col min="11017" max="11017" width="12.140625" customWidth="1"/>
    <col min="11018" max="11018" width="11" customWidth="1"/>
    <col min="11019" max="11019" width="12.140625" customWidth="1"/>
    <col min="11020" max="11020" width="11.7109375" customWidth="1"/>
    <col min="11021" max="11021" width="13" customWidth="1"/>
    <col min="11022" max="11022" width="10.28515625" customWidth="1"/>
    <col min="11023" max="11023" width="11.85546875" customWidth="1"/>
    <col min="11024" max="11024" width="11.28515625" customWidth="1"/>
    <col min="11025" max="11026" width="10.5703125" customWidth="1"/>
    <col min="11027" max="11027" width="9.7109375" customWidth="1"/>
    <col min="11264" max="11264" width="5.42578125" customWidth="1"/>
    <col min="11265" max="11265" width="54.7109375" customWidth="1"/>
    <col min="11266" max="11266" width="12" customWidth="1"/>
    <col min="11267" max="11267" width="10.5703125" customWidth="1"/>
    <col min="11268" max="11268" width="12" customWidth="1"/>
    <col min="11269" max="11269" width="12.7109375" customWidth="1"/>
    <col min="11270" max="11270" width="10.5703125" customWidth="1"/>
    <col min="11271" max="11271" width="10.85546875" customWidth="1"/>
    <col min="11272" max="11272" width="12.5703125" customWidth="1"/>
    <col min="11273" max="11273" width="12.140625" customWidth="1"/>
    <col min="11274" max="11274" width="11" customWidth="1"/>
    <col min="11275" max="11275" width="12.140625" customWidth="1"/>
    <col min="11276" max="11276" width="11.7109375" customWidth="1"/>
    <col min="11277" max="11277" width="13" customWidth="1"/>
    <col min="11278" max="11278" width="10.28515625" customWidth="1"/>
    <col min="11279" max="11279" width="11.85546875" customWidth="1"/>
    <col min="11280" max="11280" width="11.28515625" customWidth="1"/>
    <col min="11281" max="11282" width="10.5703125" customWidth="1"/>
    <col min="11283" max="11283" width="9.7109375" customWidth="1"/>
    <col min="11520" max="11520" width="5.42578125" customWidth="1"/>
    <col min="11521" max="11521" width="54.7109375" customWidth="1"/>
    <col min="11522" max="11522" width="12" customWidth="1"/>
    <col min="11523" max="11523" width="10.5703125" customWidth="1"/>
    <col min="11524" max="11524" width="12" customWidth="1"/>
    <col min="11525" max="11525" width="12.7109375" customWidth="1"/>
    <col min="11526" max="11526" width="10.5703125" customWidth="1"/>
    <col min="11527" max="11527" width="10.85546875" customWidth="1"/>
    <col min="11528" max="11528" width="12.5703125" customWidth="1"/>
    <col min="11529" max="11529" width="12.140625" customWidth="1"/>
    <col min="11530" max="11530" width="11" customWidth="1"/>
    <col min="11531" max="11531" width="12.140625" customWidth="1"/>
    <col min="11532" max="11532" width="11.7109375" customWidth="1"/>
    <col min="11533" max="11533" width="13" customWidth="1"/>
    <col min="11534" max="11534" width="10.28515625" customWidth="1"/>
    <col min="11535" max="11535" width="11.85546875" customWidth="1"/>
    <col min="11536" max="11536" width="11.28515625" customWidth="1"/>
    <col min="11537" max="11538" width="10.5703125" customWidth="1"/>
    <col min="11539" max="11539" width="9.7109375" customWidth="1"/>
    <col min="11776" max="11776" width="5.42578125" customWidth="1"/>
    <col min="11777" max="11777" width="54.7109375" customWidth="1"/>
    <col min="11778" max="11778" width="12" customWidth="1"/>
    <col min="11779" max="11779" width="10.5703125" customWidth="1"/>
    <col min="11780" max="11780" width="12" customWidth="1"/>
    <col min="11781" max="11781" width="12.7109375" customWidth="1"/>
    <col min="11782" max="11782" width="10.5703125" customWidth="1"/>
    <col min="11783" max="11783" width="10.85546875" customWidth="1"/>
    <col min="11784" max="11784" width="12.5703125" customWidth="1"/>
    <col min="11785" max="11785" width="12.140625" customWidth="1"/>
    <col min="11786" max="11786" width="11" customWidth="1"/>
    <col min="11787" max="11787" width="12.140625" customWidth="1"/>
    <col min="11788" max="11788" width="11.7109375" customWidth="1"/>
    <col min="11789" max="11789" width="13" customWidth="1"/>
    <col min="11790" max="11790" width="10.28515625" customWidth="1"/>
    <col min="11791" max="11791" width="11.85546875" customWidth="1"/>
    <col min="11792" max="11792" width="11.28515625" customWidth="1"/>
    <col min="11793" max="11794" width="10.5703125" customWidth="1"/>
    <col min="11795" max="11795" width="9.7109375" customWidth="1"/>
    <col min="12032" max="12032" width="5.42578125" customWidth="1"/>
    <col min="12033" max="12033" width="54.7109375" customWidth="1"/>
    <col min="12034" max="12034" width="12" customWidth="1"/>
    <col min="12035" max="12035" width="10.5703125" customWidth="1"/>
    <col min="12036" max="12036" width="12" customWidth="1"/>
    <col min="12037" max="12037" width="12.7109375" customWidth="1"/>
    <col min="12038" max="12038" width="10.5703125" customWidth="1"/>
    <col min="12039" max="12039" width="10.85546875" customWidth="1"/>
    <col min="12040" max="12040" width="12.5703125" customWidth="1"/>
    <col min="12041" max="12041" width="12.140625" customWidth="1"/>
    <col min="12042" max="12042" width="11" customWidth="1"/>
    <col min="12043" max="12043" width="12.140625" customWidth="1"/>
    <col min="12044" max="12044" width="11.7109375" customWidth="1"/>
    <col min="12045" max="12045" width="13" customWidth="1"/>
    <col min="12046" max="12046" width="10.28515625" customWidth="1"/>
    <col min="12047" max="12047" width="11.85546875" customWidth="1"/>
    <col min="12048" max="12048" width="11.28515625" customWidth="1"/>
    <col min="12049" max="12050" width="10.5703125" customWidth="1"/>
    <col min="12051" max="12051" width="9.7109375" customWidth="1"/>
    <col min="12288" max="12288" width="5.42578125" customWidth="1"/>
    <col min="12289" max="12289" width="54.7109375" customWidth="1"/>
    <col min="12290" max="12290" width="12" customWidth="1"/>
    <col min="12291" max="12291" width="10.5703125" customWidth="1"/>
    <col min="12292" max="12292" width="12" customWidth="1"/>
    <col min="12293" max="12293" width="12.7109375" customWidth="1"/>
    <col min="12294" max="12294" width="10.5703125" customWidth="1"/>
    <col min="12295" max="12295" width="10.85546875" customWidth="1"/>
    <col min="12296" max="12296" width="12.5703125" customWidth="1"/>
    <col min="12297" max="12297" width="12.140625" customWidth="1"/>
    <col min="12298" max="12298" width="11" customWidth="1"/>
    <col min="12299" max="12299" width="12.140625" customWidth="1"/>
    <col min="12300" max="12300" width="11.7109375" customWidth="1"/>
    <col min="12301" max="12301" width="13" customWidth="1"/>
    <col min="12302" max="12302" width="10.28515625" customWidth="1"/>
    <col min="12303" max="12303" width="11.85546875" customWidth="1"/>
    <col min="12304" max="12304" width="11.28515625" customWidth="1"/>
    <col min="12305" max="12306" width="10.5703125" customWidth="1"/>
    <col min="12307" max="12307" width="9.7109375" customWidth="1"/>
    <col min="12544" max="12544" width="5.42578125" customWidth="1"/>
    <col min="12545" max="12545" width="54.7109375" customWidth="1"/>
    <col min="12546" max="12546" width="12" customWidth="1"/>
    <col min="12547" max="12547" width="10.5703125" customWidth="1"/>
    <col min="12548" max="12548" width="12" customWidth="1"/>
    <col min="12549" max="12549" width="12.7109375" customWidth="1"/>
    <col min="12550" max="12550" width="10.5703125" customWidth="1"/>
    <col min="12551" max="12551" width="10.85546875" customWidth="1"/>
    <col min="12552" max="12552" width="12.5703125" customWidth="1"/>
    <col min="12553" max="12553" width="12.140625" customWidth="1"/>
    <col min="12554" max="12554" width="11" customWidth="1"/>
    <col min="12555" max="12555" width="12.140625" customWidth="1"/>
    <col min="12556" max="12556" width="11.7109375" customWidth="1"/>
    <col min="12557" max="12557" width="13" customWidth="1"/>
    <col min="12558" max="12558" width="10.28515625" customWidth="1"/>
    <col min="12559" max="12559" width="11.85546875" customWidth="1"/>
    <col min="12560" max="12560" width="11.28515625" customWidth="1"/>
    <col min="12561" max="12562" width="10.5703125" customWidth="1"/>
    <col min="12563" max="12563" width="9.7109375" customWidth="1"/>
    <col min="12800" max="12800" width="5.42578125" customWidth="1"/>
    <col min="12801" max="12801" width="54.7109375" customWidth="1"/>
    <col min="12802" max="12802" width="12" customWidth="1"/>
    <col min="12803" max="12803" width="10.5703125" customWidth="1"/>
    <col min="12804" max="12804" width="12" customWidth="1"/>
    <col min="12805" max="12805" width="12.7109375" customWidth="1"/>
    <col min="12806" max="12806" width="10.5703125" customWidth="1"/>
    <col min="12807" max="12807" width="10.85546875" customWidth="1"/>
    <col min="12808" max="12808" width="12.5703125" customWidth="1"/>
    <col min="12809" max="12809" width="12.140625" customWidth="1"/>
    <col min="12810" max="12810" width="11" customWidth="1"/>
    <col min="12811" max="12811" width="12.140625" customWidth="1"/>
    <col min="12812" max="12812" width="11.7109375" customWidth="1"/>
    <col min="12813" max="12813" width="13" customWidth="1"/>
    <col min="12814" max="12814" width="10.28515625" customWidth="1"/>
    <col min="12815" max="12815" width="11.85546875" customWidth="1"/>
    <col min="12816" max="12816" width="11.28515625" customWidth="1"/>
    <col min="12817" max="12818" width="10.5703125" customWidth="1"/>
    <col min="12819" max="12819" width="9.7109375" customWidth="1"/>
    <col min="13056" max="13056" width="5.42578125" customWidth="1"/>
    <col min="13057" max="13057" width="54.7109375" customWidth="1"/>
    <col min="13058" max="13058" width="12" customWidth="1"/>
    <col min="13059" max="13059" width="10.5703125" customWidth="1"/>
    <col min="13060" max="13060" width="12" customWidth="1"/>
    <col min="13061" max="13061" width="12.7109375" customWidth="1"/>
    <col min="13062" max="13062" width="10.5703125" customWidth="1"/>
    <col min="13063" max="13063" width="10.85546875" customWidth="1"/>
    <col min="13064" max="13064" width="12.5703125" customWidth="1"/>
    <col min="13065" max="13065" width="12.140625" customWidth="1"/>
    <col min="13066" max="13066" width="11" customWidth="1"/>
    <col min="13067" max="13067" width="12.140625" customWidth="1"/>
    <col min="13068" max="13068" width="11.7109375" customWidth="1"/>
    <col min="13069" max="13069" width="13" customWidth="1"/>
    <col min="13070" max="13070" width="10.28515625" customWidth="1"/>
    <col min="13071" max="13071" width="11.85546875" customWidth="1"/>
    <col min="13072" max="13072" width="11.28515625" customWidth="1"/>
    <col min="13073" max="13074" width="10.5703125" customWidth="1"/>
    <col min="13075" max="13075" width="9.7109375" customWidth="1"/>
    <col min="13312" max="13312" width="5.42578125" customWidth="1"/>
    <col min="13313" max="13313" width="54.7109375" customWidth="1"/>
    <col min="13314" max="13314" width="12" customWidth="1"/>
    <col min="13315" max="13315" width="10.5703125" customWidth="1"/>
    <col min="13316" max="13316" width="12" customWidth="1"/>
    <col min="13317" max="13317" width="12.7109375" customWidth="1"/>
    <col min="13318" max="13318" width="10.5703125" customWidth="1"/>
    <col min="13319" max="13319" width="10.85546875" customWidth="1"/>
    <col min="13320" max="13320" width="12.5703125" customWidth="1"/>
    <col min="13321" max="13321" width="12.140625" customWidth="1"/>
    <col min="13322" max="13322" width="11" customWidth="1"/>
    <col min="13323" max="13323" width="12.140625" customWidth="1"/>
    <col min="13324" max="13324" width="11.7109375" customWidth="1"/>
    <col min="13325" max="13325" width="13" customWidth="1"/>
    <col min="13326" max="13326" width="10.28515625" customWidth="1"/>
    <col min="13327" max="13327" width="11.85546875" customWidth="1"/>
    <col min="13328" max="13328" width="11.28515625" customWidth="1"/>
    <col min="13329" max="13330" width="10.5703125" customWidth="1"/>
    <col min="13331" max="13331" width="9.7109375" customWidth="1"/>
    <col min="13568" max="13568" width="5.42578125" customWidth="1"/>
    <col min="13569" max="13569" width="54.7109375" customWidth="1"/>
    <col min="13570" max="13570" width="12" customWidth="1"/>
    <col min="13571" max="13571" width="10.5703125" customWidth="1"/>
    <col min="13572" max="13572" width="12" customWidth="1"/>
    <col min="13573" max="13573" width="12.7109375" customWidth="1"/>
    <col min="13574" max="13574" width="10.5703125" customWidth="1"/>
    <col min="13575" max="13575" width="10.85546875" customWidth="1"/>
    <col min="13576" max="13576" width="12.5703125" customWidth="1"/>
    <col min="13577" max="13577" width="12.140625" customWidth="1"/>
    <col min="13578" max="13578" width="11" customWidth="1"/>
    <col min="13579" max="13579" width="12.140625" customWidth="1"/>
    <col min="13580" max="13580" width="11.7109375" customWidth="1"/>
    <col min="13581" max="13581" width="13" customWidth="1"/>
    <col min="13582" max="13582" width="10.28515625" customWidth="1"/>
    <col min="13583" max="13583" width="11.85546875" customWidth="1"/>
    <col min="13584" max="13584" width="11.28515625" customWidth="1"/>
    <col min="13585" max="13586" width="10.5703125" customWidth="1"/>
    <col min="13587" max="13587" width="9.7109375" customWidth="1"/>
    <col min="13824" max="13824" width="5.42578125" customWidth="1"/>
    <col min="13825" max="13825" width="54.7109375" customWidth="1"/>
    <col min="13826" max="13826" width="12" customWidth="1"/>
    <col min="13827" max="13827" width="10.5703125" customWidth="1"/>
    <col min="13828" max="13828" width="12" customWidth="1"/>
    <col min="13829" max="13829" width="12.7109375" customWidth="1"/>
    <col min="13830" max="13830" width="10.5703125" customWidth="1"/>
    <col min="13831" max="13831" width="10.85546875" customWidth="1"/>
    <col min="13832" max="13832" width="12.5703125" customWidth="1"/>
    <col min="13833" max="13833" width="12.140625" customWidth="1"/>
    <col min="13834" max="13834" width="11" customWidth="1"/>
    <col min="13835" max="13835" width="12.140625" customWidth="1"/>
    <col min="13836" max="13836" width="11.7109375" customWidth="1"/>
    <col min="13837" max="13837" width="13" customWidth="1"/>
    <col min="13838" max="13838" width="10.28515625" customWidth="1"/>
    <col min="13839" max="13839" width="11.85546875" customWidth="1"/>
    <col min="13840" max="13840" width="11.28515625" customWidth="1"/>
    <col min="13841" max="13842" width="10.5703125" customWidth="1"/>
    <col min="13843" max="13843" width="9.7109375" customWidth="1"/>
    <col min="14080" max="14080" width="5.42578125" customWidth="1"/>
    <col min="14081" max="14081" width="54.7109375" customWidth="1"/>
    <col min="14082" max="14082" width="12" customWidth="1"/>
    <col min="14083" max="14083" width="10.5703125" customWidth="1"/>
    <col min="14084" max="14084" width="12" customWidth="1"/>
    <col min="14085" max="14085" width="12.7109375" customWidth="1"/>
    <col min="14086" max="14086" width="10.5703125" customWidth="1"/>
    <col min="14087" max="14087" width="10.85546875" customWidth="1"/>
    <col min="14088" max="14088" width="12.5703125" customWidth="1"/>
    <col min="14089" max="14089" width="12.140625" customWidth="1"/>
    <col min="14090" max="14090" width="11" customWidth="1"/>
    <col min="14091" max="14091" width="12.140625" customWidth="1"/>
    <col min="14092" max="14092" width="11.7109375" customWidth="1"/>
    <col min="14093" max="14093" width="13" customWidth="1"/>
    <col min="14094" max="14094" width="10.28515625" customWidth="1"/>
    <col min="14095" max="14095" width="11.85546875" customWidth="1"/>
    <col min="14096" max="14096" width="11.28515625" customWidth="1"/>
    <col min="14097" max="14098" width="10.5703125" customWidth="1"/>
    <col min="14099" max="14099" width="9.7109375" customWidth="1"/>
    <col min="14336" max="14336" width="5.42578125" customWidth="1"/>
    <col min="14337" max="14337" width="54.7109375" customWidth="1"/>
    <col min="14338" max="14338" width="12" customWidth="1"/>
    <col min="14339" max="14339" width="10.5703125" customWidth="1"/>
    <col min="14340" max="14340" width="12" customWidth="1"/>
    <col min="14341" max="14341" width="12.7109375" customWidth="1"/>
    <col min="14342" max="14342" width="10.5703125" customWidth="1"/>
    <col min="14343" max="14343" width="10.85546875" customWidth="1"/>
    <col min="14344" max="14344" width="12.5703125" customWidth="1"/>
    <col min="14345" max="14345" width="12.140625" customWidth="1"/>
    <col min="14346" max="14346" width="11" customWidth="1"/>
    <col min="14347" max="14347" width="12.140625" customWidth="1"/>
    <col min="14348" max="14348" width="11.7109375" customWidth="1"/>
    <col min="14349" max="14349" width="13" customWidth="1"/>
    <col min="14350" max="14350" width="10.28515625" customWidth="1"/>
    <col min="14351" max="14351" width="11.85546875" customWidth="1"/>
    <col min="14352" max="14352" width="11.28515625" customWidth="1"/>
    <col min="14353" max="14354" width="10.5703125" customWidth="1"/>
    <col min="14355" max="14355" width="9.7109375" customWidth="1"/>
    <col min="14592" max="14592" width="5.42578125" customWidth="1"/>
    <col min="14593" max="14593" width="54.7109375" customWidth="1"/>
    <col min="14594" max="14594" width="12" customWidth="1"/>
    <col min="14595" max="14595" width="10.5703125" customWidth="1"/>
    <col min="14596" max="14596" width="12" customWidth="1"/>
    <col min="14597" max="14597" width="12.7109375" customWidth="1"/>
    <col min="14598" max="14598" width="10.5703125" customWidth="1"/>
    <col min="14599" max="14599" width="10.85546875" customWidth="1"/>
    <col min="14600" max="14600" width="12.5703125" customWidth="1"/>
    <col min="14601" max="14601" width="12.140625" customWidth="1"/>
    <col min="14602" max="14602" width="11" customWidth="1"/>
    <col min="14603" max="14603" width="12.140625" customWidth="1"/>
    <col min="14604" max="14604" width="11.7109375" customWidth="1"/>
    <col min="14605" max="14605" width="13" customWidth="1"/>
    <col min="14606" max="14606" width="10.28515625" customWidth="1"/>
    <col min="14607" max="14607" width="11.85546875" customWidth="1"/>
    <col min="14608" max="14608" width="11.28515625" customWidth="1"/>
    <col min="14609" max="14610" width="10.5703125" customWidth="1"/>
    <col min="14611" max="14611" width="9.7109375" customWidth="1"/>
    <col min="14848" max="14848" width="5.42578125" customWidth="1"/>
    <col min="14849" max="14849" width="54.7109375" customWidth="1"/>
    <col min="14850" max="14850" width="12" customWidth="1"/>
    <col min="14851" max="14851" width="10.5703125" customWidth="1"/>
    <col min="14852" max="14852" width="12" customWidth="1"/>
    <col min="14853" max="14853" width="12.7109375" customWidth="1"/>
    <col min="14854" max="14854" width="10.5703125" customWidth="1"/>
    <col min="14855" max="14855" width="10.85546875" customWidth="1"/>
    <col min="14856" max="14856" width="12.5703125" customWidth="1"/>
    <col min="14857" max="14857" width="12.140625" customWidth="1"/>
    <col min="14858" max="14858" width="11" customWidth="1"/>
    <col min="14859" max="14859" width="12.140625" customWidth="1"/>
    <col min="14860" max="14860" width="11.7109375" customWidth="1"/>
    <col min="14861" max="14861" width="13" customWidth="1"/>
    <col min="14862" max="14862" width="10.28515625" customWidth="1"/>
    <col min="14863" max="14863" width="11.85546875" customWidth="1"/>
    <col min="14864" max="14864" width="11.28515625" customWidth="1"/>
    <col min="14865" max="14866" width="10.5703125" customWidth="1"/>
    <col min="14867" max="14867" width="9.7109375" customWidth="1"/>
    <col min="15104" max="15104" width="5.42578125" customWidth="1"/>
    <col min="15105" max="15105" width="54.7109375" customWidth="1"/>
    <col min="15106" max="15106" width="12" customWidth="1"/>
    <col min="15107" max="15107" width="10.5703125" customWidth="1"/>
    <col min="15108" max="15108" width="12" customWidth="1"/>
    <col min="15109" max="15109" width="12.7109375" customWidth="1"/>
    <col min="15110" max="15110" width="10.5703125" customWidth="1"/>
    <col min="15111" max="15111" width="10.85546875" customWidth="1"/>
    <col min="15112" max="15112" width="12.5703125" customWidth="1"/>
    <col min="15113" max="15113" width="12.140625" customWidth="1"/>
    <col min="15114" max="15114" width="11" customWidth="1"/>
    <col min="15115" max="15115" width="12.140625" customWidth="1"/>
    <col min="15116" max="15116" width="11.7109375" customWidth="1"/>
    <col min="15117" max="15117" width="13" customWidth="1"/>
    <col min="15118" max="15118" width="10.28515625" customWidth="1"/>
    <col min="15119" max="15119" width="11.85546875" customWidth="1"/>
    <col min="15120" max="15120" width="11.28515625" customWidth="1"/>
    <col min="15121" max="15122" width="10.5703125" customWidth="1"/>
    <col min="15123" max="15123" width="9.7109375" customWidth="1"/>
    <col min="15360" max="15360" width="5.42578125" customWidth="1"/>
    <col min="15361" max="15361" width="54.7109375" customWidth="1"/>
    <col min="15362" max="15362" width="12" customWidth="1"/>
    <col min="15363" max="15363" width="10.5703125" customWidth="1"/>
    <col min="15364" max="15364" width="12" customWidth="1"/>
    <col min="15365" max="15365" width="12.7109375" customWidth="1"/>
    <col min="15366" max="15366" width="10.5703125" customWidth="1"/>
    <col min="15367" max="15367" width="10.85546875" customWidth="1"/>
    <col min="15368" max="15368" width="12.5703125" customWidth="1"/>
    <col min="15369" max="15369" width="12.140625" customWidth="1"/>
    <col min="15370" max="15370" width="11" customWidth="1"/>
    <col min="15371" max="15371" width="12.140625" customWidth="1"/>
    <col min="15372" max="15372" width="11.7109375" customWidth="1"/>
    <col min="15373" max="15373" width="13" customWidth="1"/>
    <col min="15374" max="15374" width="10.28515625" customWidth="1"/>
    <col min="15375" max="15375" width="11.85546875" customWidth="1"/>
    <col min="15376" max="15376" width="11.28515625" customWidth="1"/>
    <col min="15377" max="15378" width="10.5703125" customWidth="1"/>
    <col min="15379" max="15379" width="9.7109375" customWidth="1"/>
    <col min="15616" max="15616" width="5.42578125" customWidth="1"/>
    <col min="15617" max="15617" width="54.7109375" customWidth="1"/>
    <col min="15618" max="15618" width="12" customWidth="1"/>
    <col min="15619" max="15619" width="10.5703125" customWidth="1"/>
    <col min="15620" max="15620" width="12" customWidth="1"/>
    <col min="15621" max="15621" width="12.7109375" customWidth="1"/>
    <col min="15622" max="15622" width="10.5703125" customWidth="1"/>
    <col min="15623" max="15623" width="10.85546875" customWidth="1"/>
    <col min="15624" max="15624" width="12.5703125" customWidth="1"/>
    <col min="15625" max="15625" width="12.140625" customWidth="1"/>
    <col min="15626" max="15626" width="11" customWidth="1"/>
    <col min="15627" max="15627" width="12.140625" customWidth="1"/>
    <col min="15628" max="15628" width="11.7109375" customWidth="1"/>
    <col min="15629" max="15629" width="13" customWidth="1"/>
    <col min="15630" max="15630" width="10.28515625" customWidth="1"/>
    <col min="15631" max="15631" width="11.85546875" customWidth="1"/>
    <col min="15632" max="15632" width="11.28515625" customWidth="1"/>
    <col min="15633" max="15634" width="10.5703125" customWidth="1"/>
    <col min="15635" max="15635" width="9.7109375" customWidth="1"/>
    <col min="15872" max="15872" width="5.42578125" customWidth="1"/>
    <col min="15873" max="15873" width="54.7109375" customWidth="1"/>
    <col min="15874" max="15874" width="12" customWidth="1"/>
    <col min="15875" max="15875" width="10.5703125" customWidth="1"/>
    <col min="15876" max="15876" width="12" customWidth="1"/>
    <col min="15877" max="15877" width="12.7109375" customWidth="1"/>
    <col min="15878" max="15878" width="10.5703125" customWidth="1"/>
    <col min="15879" max="15879" width="10.85546875" customWidth="1"/>
    <col min="15880" max="15880" width="12.5703125" customWidth="1"/>
    <col min="15881" max="15881" width="12.140625" customWidth="1"/>
    <col min="15882" max="15882" width="11" customWidth="1"/>
    <col min="15883" max="15883" width="12.140625" customWidth="1"/>
    <col min="15884" max="15884" width="11.7109375" customWidth="1"/>
    <col min="15885" max="15885" width="13" customWidth="1"/>
    <col min="15886" max="15886" width="10.28515625" customWidth="1"/>
    <col min="15887" max="15887" width="11.85546875" customWidth="1"/>
    <col min="15888" max="15888" width="11.28515625" customWidth="1"/>
    <col min="15889" max="15890" width="10.5703125" customWidth="1"/>
    <col min="15891" max="15891" width="9.7109375" customWidth="1"/>
    <col min="16128" max="16128" width="5.42578125" customWidth="1"/>
    <col min="16129" max="16129" width="54.7109375" customWidth="1"/>
    <col min="16130" max="16130" width="12" customWidth="1"/>
    <col min="16131" max="16131" width="10.5703125" customWidth="1"/>
    <col min="16132" max="16132" width="12" customWidth="1"/>
    <col min="16133" max="16133" width="12.7109375" customWidth="1"/>
    <col min="16134" max="16134" width="10.5703125" customWidth="1"/>
    <col min="16135" max="16135" width="10.85546875" customWidth="1"/>
    <col min="16136" max="16136" width="12.5703125" customWidth="1"/>
    <col min="16137" max="16137" width="12.140625" customWidth="1"/>
    <col min="16138" max="16138" width="11" customWidth="1"/>
    <col min="16139" max="16139" width="12.140625" customWidth="1"/>
    <col min="16140" max="16140" width="11.7109375" customWidth="1"/>
    <col min="16141" max="16141" width="13" customWidth="1"/>
    <col min="16142" max="16142" width="10.28515625" customWidth="1"/>
    <col min="16143" max="16143" width="11.85546875" customWidth="1"/>
    <col min="16144" max="16144" width="11.28515625" customWidth="1"/>
    <col min="16145" max="16146" width="10.5703125" customWidth="1"/>
    <col min="16147" max="16147" width="9.7109375" customWidth="1"/>
  </cols>
  <sheetData>
    <row r="1" spans="1:47" ht="20.25" customHeight="1" thickBot="1" x14ac:dyDescent="0.3">
      <c r="A1" s="166" t="s">
        <v>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47" ht="28.5" customHeight="1" thickBot="1" x14ac:dyDescent="0.3">
      <c r="A2" s="167" t="s">
        <v>49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9"/>
    </row>
    <row r="3" spans="1:47" ht="95.25" thickBot="1" x14ac:dyDescent="0.3">
      <c r="A3" s="47" t="s">
        <v>0</v>
      </c>
      <c r="B3" s="47" t="s">
        <v>42</v>
      </c>
      <c r="C3" s="48" t="s">
        <v>1</v>
      </c>
      <c r="D3" s="48" t="s">
        <v>8</v>
      </c>
      <c r="E3" s="48" t="s">
        <v>2</v>
      </c>
      <c r="F3" s="48" t="s">
        <v>9</v>
      </c>
      <c r="G3" s="49" t="s">
        <v>3</v>
      </c>
      <c r="H3" s="50" t="s">
        <v>10</v>
      </c>
      <c r="I3" s="50" t="s">
        <v>4</v>
      </c>
      <c r="J3" s="50" t="s">
        <v>11</v>
      </c>
      <c r="K3" s="50" t="s">
        <v>5</v>
      </c>
      <c r="L3" s="50" t="s">
        <v>12</v>
      </c>
      <c r="M3" s="50" t="s">
        <v>13</v>
      </c>
      <c r="N3" s="47" t="s">
        <v>43</v>
      </c>
      <c r="O3" s="50" t="s">
        <v>6</v>
      </c>
      <c r="P3" s="51" t="s">
        <v>14</v>
      </c>
      <c r="Q3" s="52" t="s">
        <v>44</v>
      </c>
      <c r="R3" s="53" t="s">
        <v>7</v>
      </c>
      <c r="S3" s="53" t="s">
        <v>15</v>
      </c>
      <c r="T3" s="47" t="s">
        <v>50</v>
      </c>
      <c r="U3" s="47" t="s">
        <v>40</v>
      </c>
      <c r="V3" s="47" t="s">
        <v>41</v>
      </c>
    </row>
    <row r="4" spans="1:47" s="65" customFormat="1" ht="32.25" customHeight="1" thickBot="1" x14ac:dyDescent="0.3">
      <c r="A4" s="54" t="s">
        <v>51</v>
      </c>
      <c r="B4" s="55" t="s">
        <v>52</v>
      </c>
      <c r="C4" s="56">
        <v>2347</v>
      </c>
      <c r="D4" s="56">
        <v>2028</v>
      </c>
      <c r="E4" s="57">
        <v>50</v>
      </c>
      <c r="F4" s="57">
        <v>0</v>
      </c>
      <c r="G4" s="58">
        <v>0</v>
      </c>
      <c r="H4" s="59">
        <v>0</v>
      </c>
      <c r="I4" s="59">
        <v>0</v>
      </c>
      <c r="J4" s="59">
        <v>0</v>
      </c>
      <c r="K4" s="59">
        <f>2.1+0.72+6.03+1.32</f>
        <v>10.170000000000002</v>
      </c>
      <c r="L4" s="59">
        <f>1.62+8.43+1.2+1.86+4.8</f>
        <v>17.91</v>
      </c>
      <c r="M4" s="59">
        <v>0</v>
      </c>
      <c r="N4" s="60">
        <f t="shared" ref="N4:N40" si="0">C4+D4+E4+F4+G4+H4+I4+J4+K4+L4+M4</f>
        <v>4453.08</v>
      </c>
      <c r="O4" s="61">
        <v>102.994</v>
      </c>
      <c r="P4" s="62">
        <v>101.40600000000001</v>
      </c>
      <c r="Q4" s="63">
        <f t="shared" ref="Q4:Q40" si="1">O4+P4</f>
        <v>204.4</v>
      </c>
      <c r="R4" s="63">
        <v>15.25</v>
      </c>
      <c r="S4" s="63">
        <v>16.579999999999998</v>
      </c>
      <c r="T4" s="63">
        <f t="shared" ref="T4:T40" si="2">R4+S4</f>
        <v>31.83</v>
      </c>
      <c r="U4" s="64">
        <f t="shared" ref="U4:U40" si="3">N4/T4</f>
        <v>139.9019792648445</v>
      </c>
      <c r="V4" s="63">
        <v>204.4</v>
      </c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</row>
    <row r="5" spans="1:47" s="65" customFormat="1" ht="32.25" customHeight="1" thickBot="1" x14ac:dyDescent="0.3">
      <c r="A5" s="66" t="s">
        <v>53</v>
      </c>
      <c r="B5" s="67" t="s">
        <v>54</v>
      </c>
      <c r="C5" s="56">
        <v>1044</v>
      </c>
      <c r="D5" s="56">
        <v>2273</v>
      </c>
      <c r="E5" s="57">
        <v>35</v>
      </c>
      <c r="F5" s="68">
        <v>35</v>
      </c>
      <c r="G5" s="58">
        <v>0</v>
      </c>
      <c r="H5" s="59">
        <v>0</v>
      </c>
      <c r="I5" s="59">
        <v>0</v>
      </c>
      <c r="J5" s="59">
        <v>0</v>
      </c>
      <c r="K5" s="69">
        <v>2.1</v>
      </c>
      <c r="L5" s="69">
        <v>2.2799999999999998</v>
      </c>
      <c r="M5" s="59">
        <v>0</v>
      </c>
      <c r="N5" s="60">
        <f t="shared" si="0"/>
        <v>3391.38</v>
      </c>
      <c r="O5" s="61">
        <v>47.523000000000003</v>
      </c>
      <c r="P5" s="62">
        <v>126.81100000000001</v>
      </c>
      <c r="Q5" s="63">
        <f t="shared" si="1"/>
        <v>174.334</v>
      </c>
      <c r="R5" s="63">
        <v>10</v>
      </c>
      <c r="S5" s="63">
        <v>10</v>
      </c>
      <c r="T5" s="63">
        <f t="shared" si="2"/>
        <v>20</v>
      </c>
      <c r="U5" s="64">
        <f t="shared" si="3"/>
        <v>169.56900000000002</v>
      </c>
      <c r="V5" s="63">
        <v>174.334</v>
      </c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</row>
    <row r="6" spans="1:47" s="65" customFormat="1" ht="32.25" customHeight="1" thickBot="1" x14ac:dyDescent="0.3">
      <c r="A6" s="70" t="s">
        <v>55</v>
      </c>
      <c r="B6" s="67" t="s">
        <v>56</v>
      </c>
      <c r="C6" s="56">
        <v>1577</v>
      </c>
      <c r="D6" s="56">
        <v>1579</v>
      </c>
      <c r="E6" s="68">
        <v>35</v>
      </c>
      <c r="F6" s="68">
        <v>0</v>
      </c>
      <c r="G6" s="69">
        <v>0</v>
      </c>
      <c r="H6" s="69">
        <v>0</v>
      </c>
      <c r="I6" s="69">
        <v>32.89</v>
      </c>
      <c r="J6" s="69">
        <v>8.66</v>
      </c>
      <c r="K6" s="69">
        <v>0</v>
      </c>
      <c r="L6" s="69">
        <v>0</v>
      </c>
      <c r="M6" s="59">
        <v>0</v>
      </c>
      <c r="N6" s="60">
        <f t="shared" si="0"/>
        <v>3232.5499999999997</v>
      </c>
      <c r="O6" s="61">
        <v>74.462000000000003</v>
      </c>
      <c r="P6" s="62">
        <v>78.658000000000001</v>
      </c>
      <c r="Q6" s="63">
        <f t="shared" si="1"/>
        <v>153.12</v>
      </c>
      <c r="R6" s="63">
        <v>13.88</v>
      </c>
      <c r="S6" s="63">
        <v>12.38</v>
      </c>
      <c r="T6" s="63">
        <f t="shared" si="2"/>
        <v>26.26</v>
      </c>
      <c r="U6" s="64">
        <f t="shared" si="3"/>
        <v>123.09786747905558</v>
      </c>
      <c r="V6" s="63">
        <v>153.12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ht="32.25" customHeight="1" thickBot="1" x14ac:dyDescent="0.3">
      <c r="A7" s="54" t="s">
        <v>57</v>
      </c>
      <c r="B7" s="67" t="s">
        <v>58</v>
      </c>
      <c r="C7" s="56">
        <v>1601</v>
      </c>
      <c r="D7" s="56">
        <v>1582</v>
      </c>
      <c r="E7" s="57">
        <v>35</v>
      </c>
      <c r="F7" s="57">
        <v>0</v>
      </c>
      <c r="G7" s="58">
        <v>30</v>
      </c>
      <c r="H7" s="59">
        <f>30+40</f>
        <v>70</v>
      </c>
      <c r="I7" s="59">
        <v>0</v>
      </c>
      <c r="J7" s="59">
        <v>0</v>
      </c>
      <c r="K7" s="59">
        <f>1.2+1.53+0.9+1.2+1.14+12.48+1.26</f>
        <v>19.71</v>
      </c>
      <c r="L7" s="59">
        <f>0.9+2.13+0.72+0.66+5.04</f>
        <v>9.4499999999999993</v>
      </c>
      <c r="M7" s="59">
        <v>0</v>
      </c>
      <c r="N7" s="60">
        <f t="shared" si="0"/>
        <v>3347.16</v>
      </c>
      <c r="O7" s="61">
        <v>68.171000000000006</v>
      </c>
      <c r="P7" s="62">
        <v>72.965999999999994</v>
      </c>
      <c r="Q7" s="63">
        <f t="shared" si="1"/>
        <v>141.137</v>
      </c>
      <c r="R7" s="63">
        <v>22.92</v>
      </c>
      <c r="S7" s="63">
        <v>18.579999999999998</v>
      </c>
      <c r="T7" s="63">
        <f t="shared" si="2"/>
        <v>41.5</v>
      </c>
      <c r="U7" s="64">
        <f t="shared" si="3"/>
        <v>80.654457831325303</v>
      </c>
      <c r="V7" s="63">
        <v>141.137</v>
      </c>
    </row>
    <row r="8" spans="1:47" ht="32.25" customHeight="1" thickBot="1" x14ac:dyDescent="0.3">
      <c r="A8" s="70" t="s">
        <v>59</v>
      </c>
      <c r="B8" s="67" t="s">
        <v>60</v>
      </c>
      <c r="C8" s="56">
        <v>730</v>
      </c>
      <c r="D8" s="56">
        <v>915</v>
      </c>
      <c r="E8" s="57">
        <v>0</v>
      </c>
      <c r="F8" s="57">
        <v>0</v>
      </c>
      <c r="G8" s="58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60">
        <f t="shared" si="0"/>
        <v>1645</v>
      </c>
      <c r="O8" s="61">
        <v>58.378</v>
      </c>
      <c r="P8" s="62">
        <v>78.581000000000003</v>
      </c>
      <c r="Q8" s="63">
        <f t="shared" si="1"/>
        <v>136.959</v>
      </c>
      <c r="R8" s="63">
        <v>5.83</v>
      </c>
      <c r="S8" s="63">
        <v>4</v>
      </c>
      <c r="T8" s="63">
        <f t="shared" si="2"/>
        <v>9.83</v>
      </c>
      <c r="U8" s="64">
        <f t="shared" si="3"/>
        <v>167.34486266531027</v>
      </c>
      <c r="V8" s="63">
        <v>136.959</v>
      </c>
    </row>
    <row r="9" spans="1:47" s="65" customFormat="1" ht="32.25" customHeight="1" thickBot="1" x14ac:dyDescent="0.3">
      <c r="A9" s="66" t="s">
        <v>61</v>
      </c>
      <c r="B9" s="67" t="s">
        <v>62</v>
      </c>
      <c r="C9" s="56">
        <v>757</v>
      </c>
      <c r="D9" s="56">
        <v>919</v>
      </c>
      <c r="E9" s="68">
        <v>0</v>
      </c>
      <c r="F9" s="68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59">
        <v>0</v>
      </c>
      <c r="N9" s="60">
        <f t="shared" si="0"/>
        <v>1676</v>
      </c>
      <c r="O9" s="61">
        <v>67.668999999999997</v>
      </c>
      <c r="P9" s="62">
        <v>42.777999999999999</v>
      </c>
      <c r="Q9" s="63">
        <f t="shared" si="1"/>
        <v>110.447</v>
      </c>
      <c r="R9" s="63">
        <v>6</v>
      </c>
      <c r="S9" s="63">
        <v>5.83</v>
      </c>
      <c r="T9" s="63">
        <f t="shared" si="2"/>
        <v>11.83</v>
      </c>
      <c r="U9" s="64">
        <f t="shared" si="3"/>
        <v>141.67371090448015</v>
      </c>
      <c r="V9" s="63">
        <v>110.447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</row>
    <row r="10" spans="1:47" s="65" customFormat="1" ht="32.25" customHeight="1" thickBot="1" x14ac:dyDescent="0.3">
      <c r="A10" s="54" t="s">
        <v>63</v>
      </c>
      <c r="B10" s="67" t="s">
        <v>64</v>
      </c>
      <c r="C10" s="56">
        <v>1020</v>
      </c>
      <c r="D10" s="56">
        <v>814</v>
      </c>
      <c r="E10" s="57">
        <v>0</v>
      </c>
      <c r="F10" s="57">
        <v>0</v>
      </c>
      <c r="G10" s="58">
        <v>0</v>
      </c>
      <c r="H10" s="59">
        <v>0</v>
      </c>
      <c r="I10" s="59">
        <v>0</v>
      </c>
      <c r="J10" s="59">
        <v>0</v>
      </c>
      <c r="K10" s="59">
        <f>0.78+3.33+6.66+1.08</f>
        <v>11.85</v>
      </c>
      <c r="L10" s="59">
        <f>0.72+0.6+0.12</f>
        <v>1.44</v>
      </c>
      <c r="M10" s="59">
        <v>0</v>
      </c>
      <c r="N10" s="60">
        <f t="shared" si="0"/>
        <v>1847.29</v>
      </c>
      <c r="O10" s="61">
        <v>40.619999999999997</v>
      </c>
      <c r="P10" s="62">
        <v>36.89</v>
      </c>
      <c r="Q10" s="63">
        <f t="shared" si="1"/>
        <v>77.509999999999991</v>
      </c>
      <c r="R10" s="63">
        <v>5.42</v>
      </c>
      <c r="S10" s="63">
        <v>7</v>
      </c>
      <c r="T10" s="63">
        <f t="shared" si="2"/>
        <v>12.42</v>
      </c>
      <c r="U10" s="64">
        <f t="shared" si="3"/>
        <v>148.73510466988728</v>
      </c>
      <c r="V10" s="63">
        <v>77.509999999999991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7" s="65" customFormat="1" ht="32.25" customHeight="1" thickBot="1" x14ac:dyDescent="0.3">
      <c r="A11" s="66" t="s">
        <v>65</v>
      </c>
      <c r="B11" s="67" t="s">
        <v>66</v>
      </c>
      <c r="C11" s="56">
        <v>638</v>
      </c>
      <c r="D11" s="56">
        <v>655</v>
      </c>
      <c r="E11" s="57">
        <v>35</v>
      </c>
      <c r="F11" s="68">
        <v>35</v>
      </c>
      <c r="G11" s="58">
        <v>0</v>
      </c>
      <c r="H11" s="59">
        <v>0</v>
      </c>
      <c r="I11" s="59">
        <v>0</v>
      </c>
      <c r="J11" s="59">
        <v>0</v>
      </c>
      <c r="K11" s="69">
        <f>1.74+0.78</f>
        <v>2.52</v>
      </c>
      <c r="L11" s="69">
        <f>0.66+1.98</f>
        <v>2.64</v>
      </c>
      <c r="M11" s="59">
        <v>0</v>
      </c>
      <c r="N11" s="60">
        <f t="shared" si="0"/>
        <v>1368.16</v>
      </c>
      <c r="O11" s="61">
        <v>34.987000000000002</v>
      </c>
      <c r="P11" s="62">
        <v>28.995000000000001</v>
      </c>
      <c r="Q11" s="63">
        <f t="shared" si="1"/>
        <v>63.981999999999999</v>
      </c>
      <c r="R11" s="63">
        <v>20</v>
      </c>
      <c r="S11" s="63">
        <v>19.38</v>
      </c>
      <c r="T11" s="63">
        <f t="shared" si="2"/>
        <v>39.379999999999995</v>
      </c>
      <c r="U11" s="64">
        <f t="shared" si="3"/>
        <v>34.742508887760287</v>
      </c>
      <c r="V11" s="63">
        <v>63.981999999999999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</row>
    <row r="12" spans="1:47" s="65" customFormat="1" ht="32.25" customHeight="1" thickBot="1" x14ac:dyDescent="0.3">
      <c r="A12" s="70" t="s">
        <v>67</v>
      </c>
      <c r="B12" s="67" t="s">
        <v>68</v>
      </c>
      <c r="C12" s="56">
        <v>589</v>
      </c>
      <c r="D12" s="56">
        <v>429</v>
      </c>
      <c r="E12" s="57">
        <v>35</v>
      </c>
      <c r="F12" s="57">
        <v>0</v>
      </c>
      <c r="G12" s="58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60">
        <f t="shared" si="0"/>
        <v>1053</v>
      </c>
      <c r="O12" s="61">
        <v>29.696000000000002</v>
      </c>
      <c r="P12" s="62">
        <v>24.835999999999999</v>
      </c>
      <c r="Q12" s="63">
        <f t="shared" si="1"/>
        <v>54.531999999999996</v>
      </c>
      <c r="R12" s="63">
        <v>10</v>
      </c>
      <c r="S12" s="63">
        <v>8</v>
      </c>
      <c r="T12" s="63">
        <f t="shared" si="2"/>
        <v>18</v>
      </c>
      <c r="U12" s="64">
        <f t="shared" si="3"/>
        <v>58.5</v>
      </c>
      <c r="V12" s="63">
        <v>54.531999999999996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</row>
    <row r="13" spans="1:47" s="65" customFormat="1" ht="32.25" customHeight="1" thickBot="1" x14ac:dyDescent="0.3">
      <c r="A13" s="71" t="s">
        <v>69</v>
      </c>
      <c r="B13" s="67" t="s">
        <v>70</v>
      </c>
      <c r="C13" s="56">
        <v>715</v>
      </c>
      <c r="D13" s="56">
        <v>525</v>
      </c>
      <c r="E13" s="57">
        <v>0</v>
      </c>
      <c r="F13" s="57">
        <v>0</v>
      </c>
      <c r="G13" s="58">
        <v>0</v>
      </c>
      <c r="H13" s="59">
        <v>15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60">
        <f t="shared" si="0"/>
        <v>1255</v>
      </c>
      <c r="O13" s="61">
        <v>25.315999999999999</v>
      </c>
      <c r="P13" s="62">
        <v>22.25</v>
      </c>
      <c r="Q13" s="63">
        <f t="shared" si="1"/>
        <v>47.566000000000003</v>
      </c>
      <c r="R13" s="63">
        <v>11</v>
      </c>
      <c r="S13" s="63">
        <v>9</v>
      </c>
      <c r="T13" s="63">
        <f t="shared" si="2"/>
        <v>20</v>
      </c>
      <c r="U13" s="64">
        <f t="shared" si="3"/>
        <v>62.75</v>
      </c>
      <c r="V13" s="63">
        <v>47.566000000000003</v>
      </c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47" ht="32.25" customHeight="1" thickBot="1" x14ac:dyDescent="0.3">
      <c r="A14" s="66" t="s">
        <v>71</v>
      </c>
      <c r="B14" s="67" t="s">
        <v>72</v>
      </c>
      <c r="C14" s="56">
        <v>474</v>
      </c>
      <c r="D14" s="56">
        <v>496</v>
      </c>
      <c r="E14" s="57">
        <v>35</v>
      </c>
      <c r="F14" s="68">
        <v>0</v>
      </c>
      <c r="G14" s="58">
        <v>0</v>
      </c>
      <c r="H14" s="59">
        <v>0</v>
      </c>
      <c r="I14" s="59">
        <v>0</v>
      </c>
      <c r="J14" s="59">
        <v>0</v>
      </c>
      <c r="K14" s="69">
        <v>0</v>
      </c>
      <c r="L14" s="69">
        <v>0</v>
      </c>
      <c r="M14" s="59">
        <v>0</v>
      </c>
      <c r="N14" s="60">
        <f t="shared" si="0"/>
        <v>1005</v>
      </c>
      <c r="O14" s="61">
        <v>21.343</v>
      </c>
      <c r="P14" s="62">
        <v>25.117000000000001</v>
      </c>
      <c r="Q14" s="63">
        <f t="shared" si="1"/>
        <v>46.46</v>
      </c>
      <c r="R14" s="63">
        <v>8</v>
      </c>
      <c r="S14" s="63">
        <v>0</v>
      </c>
      <c r="T14" s="63">
        <f t="shared" si="2"/>
        <v>8</v>
      </c>
      <c r="U14" s="64">
        <f t="shared" si="3"/>
        <v>125.625</v>
      </c>
      <c r="V14" s="63">
        <v>46.46</v>
      </c>
    </row>
    <row r="15" spans="1:47" ht="32.25" customHeight="1" thickBot="1" x14ac:dyDescent="0.3">
      <c r="A15" s="66" t="s">
        <v>73</v>
      </c>
      <c r="B15" s="67" t="s">
        <v>74</v>
      </c>
      <c r="C15" s="56">
        <v>430</v>
      </c>
      <c r="D15" s="56">
        <v>803</v>
      </c>
      <c r="E15" s="57">
        <v>35</v>
      </c>
      <c r="F15" s="57">
        <v>0</v>
      </c>
      <c r="G15" s="58">
        <v>0</v>
      </c>
      <c r="H15" s="59">
        <v>0</v>
      </c>
      <c r="I15" s="59">
        <v>0</v>
      </c>
      <c r="J15" s="59">
        <v>0</v>
      </c>
      <c r="K15" s="59">
        <v>1.44</v>
      </c>
      <c r="L15" s="59">
        <v>0</v>
      </c>
      <c r="M15" s="59">
        <v>0</v>
      </c>
      <c r="N15" s="60">
        <f t="shared" si="0"/>
        <v>1269.44</v>
      </c>
      <c r="O15" s="61">
        <v>10.992000000000001</v>
      </c>
      <c r="P15" s="62">
        <v>33.773000000000003</v>
      </c>
      <c r="Q15" s="63">
        <f t="shared" si="1"/>
        <v>44.765000000000001</v>
      </c>
      <c r="R15" s="63">
        <v>9.25</v>
      </c>
      <c r="S15" s="63">
        <v>9.8800000000000008</v>
      </c>
      <c r="T15" s="63">
        <f t="shared" si="2"/>
        <v>19.130000000000003</v>
      </c>
      <c r="U15" s="64">
        <f t="shared" si="3"/>
        <v>66.358599059069519</v>
      </c>
      <c r="V15" s="63">
        <v>44.765000000000001</v>
      </c>
    </row>
    <row r="16" spans="1:47" ht="32.25" customHeight="1" thickBot="1" x14ac:dyDescent="0.3">
      <c r="A16" s="54" t="s">
        <v>75</v>
      </c>
      <c r="B16" s="67" t="s">
        <v>76</v>
      </c>
      <c r="C16" s="56">
        <v>560</v>
      </c>
      <c r="D16" s="56">
        <v>424</v>
      </c>
      <c r="E16" s="57">
        <v>0</v>
      </c>
      <c r="F16" s="57">
        <v>0</v>
      </c>
      <c r="G16" s="58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60">
        <f t="shared" si="0"/>
        <v>984</v>
      </c>
      <c r="O16" s="61">
        <v>22.593</v>
      </c>
      <c r="P16" s="62">
        <v>20.905000000000001</v>
      </c>
      <c r="Q16" s="63">
        <f t="shared" si="1"/>
        <v>43.498000000000005</v>
      </c>
      <c r="R16" s="63">
        <v>10.08</v>
      </c>
      <c r="S16" s="63">
        <v>12.08</v>
      </c>
      <c r="T16" s="63">
        <f t="shared" si="2"/>
        <v>22.16</v>
      </c>
      <c r="U16" s="64">
        <f t="shared" si="3"/>
        <v>44.404332129963898</v>
      </c>
      <c r="V16" s="63">
        <v>43.498000000000005</v>
      </c>
    </row>
    <row r="17" spans="1:47" ht="32.25" customHeight="1" thickBot="1" x14ac:dyDescent="0.3">
      <c r="A17" s="70" t="s">
        <v>77</v>
      </c>
      <c r="B17" s="67" t="s">
        <v>78</v>
      </c>
      <c r="C17" s="56">
        <v>530</v>
      </c>
      <c r="D17" s="56">
        <v>190</v>
      </c>
      <c r="E17" s="57">
        <v>0</v>
      </c>
      <c r="F17" s="57">
        <v>0</v>
      </c>
      <c r="G17" s="58">
        <v>0</v>
      </c>
      <c r="H17" s="59">
        <v>0</v>
      </c>
      <c r="I17" s="59">
        <v>0</v>
      </c>
      <c r="J17" s="59">
        <v>0</v>
      </c>
      <c r="K17" s="59">
        <f>0.99+5.64</f>
        <v>6.63</v>
      </c>
      <c r="L17" s="59">
        <f>5.64+10.74</f>
        <v>16.38</v>
      </c>
      <c r="M17" s="59">
        <v>0</v>
      </c>
      <c r="N17" s="60">
        <f t="shared" si="0"/>
        <v>743.01</v>
      </c>
      <c r="O17" s="61">
        <v>33.28</v>
      </c>
      <c r="P17" s="62">
        <v>10.048999999999999</v>
      </c>
      <c r="Q17" s="63">
        <f t="shared" si="1"/>
        <v>43.329000000000001</v>
      </c>
      <c r="R17" s="63">
        <v>1.75</v>
      </c>
      <c r="S17" s="63">
        <v>3.83</v>
      </c>
      <c r="T17" s="63">
        <f t="shared" si="2"/>
        <v>5.58</v>
      </c>
      <c r="U17" s="64">
        <f t="shared" si="3"/>
        <v>133.15591397849462</v>
      </c>
      <c r="V17" s="63">
        <v>43.329000000000001</v>
      </c>
    </row>
    <row r="18" spans="1:47" s="65" customFormat="1" ht="32.25" customHeight="1" thickBot="1" x14ac:dyDescent="0.3">
      <c r="A18" s="66" t="s">
        <v>79</v>
      </c>
      <c r="B18" s="67" t="s">
        <v>80</v>
      </c>
      <c r="C18" s="56">
        <v>443</v>
      </c>
      <c r="D18" s="56">
        <v>529</v>
      </c>
      <c r="E18" s="57">
        <v>0</v>
      </c>
      <c r="F18" s="57">
        <v>35</v>
      </c>
      <c r="G18" s="58">
        <v>0</v>
      </c>
      <c r="H18" s="59">
        <v>0</v>
      </c>
      <c r="I18" s="59">
        <v>0</v>
      </c>
      <c r="J18" s="59">
        <v>0</v>
      </c>
      <c r="K18" s="59">
        <v>1.83</v>
      </c>
      <c r="L18" s="59">
        <v>2.2200000000000002</v>
      </c>
      <c r="M18" s="59">
        <v>0</v>
      </c>
      <c r="N18" s="60">
        <f t="shared" si="0"/>
        <v>1011.0500000000001</v>
      </c>
      <c r="O18" s="61">
        <v>19.012</v>
      </c>
      <c r="P18" s="62">
        <v>20.853000000000002</v>
      </c>
      <c r="Q18" s="63">
        <f t="shared" si="1"/>
        <v>39.865000000000002</v>
      </c>
      <c r="R18" s="63">
        <v>20.25</v>
      </c>
      <c r="S18" s="63">
        <v>18.88</v>
      </c>
      <c r="T18" s="63">
        <f t="shared" si="2"/>
        <v>39.129999999999995</v>
      </c>
      <c r="U18" s="64">
        <f t="shared" si="3"/>
        <v>25.838231535905958</v>
      </c>
      <c r="V18" s="63">
        <v>39.865000000000002</v>
      </c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</row>
    <row r="19" spans="1:47" s="65" customFormat="1" ht="32.25" customHeight="1" thickBot="1" x14ac:dyDescent="0.3">
      <c r="A19" s="54" t="s">
        <v>81</v>
      </c>
      <c r="B19" s="67" t="s">
        <v>82</v>
      </c>
      <c r="C19" s="56">
        <v>262</v>
      </c>
      <c r="D19" s="56">
        <v>310</v>
      </c>
      <c r="E19" s="57">
        <v>0</v>
      </c>
      <c r="F19" s="57">
        <v>0</v>
      </c>
      <c r="G19" s="58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60">
        <f t="shared" si="0"/>
        <v>572</v>
      </c>
      <c r="O19" s="61">
        <v>16.829000000000001</v>
      </c>
      <c r="P19" s="62">
        <v>19.716999999999999</v>
      </c>
      <c r="Q19" s="63">
        <f t="shared" si="1"/>
        <v>36.545999999999999</v>
      </c>
      <c r="R19" s="63">
        <v>8</v>
      </c>
      <c r="S19" s="63">
        <v>8</v>
      </c>
      <c r="T19" s="63">
        <f t="shared" si="2"/>
        <v>16</v>
      </c>
      <c r="U19" s="64">
        <f t="shared" si="3"/>
        <v>35.75</v>
      </c>
      <c r="V19" s="63">
        <v>36.545999999999999</v>
      </c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</row>
    <row r="20" spans="1:47" s="65" customFormat="1" ht="32.25" customHeight="1" thickBot="1" x14ac:dyDescent="0.3">
      <c r="A20" s="70" t="s">
        <v>83</v>
      </c>
      <c r="B20" s="67" t="s">
        <v>84</v>
      </c>
      <c r="C20" s="56">
        <v>436</v>
      </c>
      <c r="D20" s="56">
        <v>337</v>
      </c>
      <c r="E20" s="57">
        <v>0</v>
      </c>
      <c r="F20" s="57">
        <v>35</v>
      </c>
      <c r="G20" s="58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60">
        <f t="shared" si="0"/>
        <v>808</v>
      </c>
      <c r="O20" s="61">
        <v>18.506</v>
      </c>
      <c r="P20" s="63">
        <v>17.957999999999998</v>
      </c>
      <c r="Q20" s="63">
        <f t="shared" si="1"/>
        <v>36.463999999999999</v>
      </c>
      <c r="R20" s="63">
        <v>5.17</v>
      </c>
      <c r="S20" s="63">
        <v>6</v>
      </c>
      <c r="T20" s="63">
        <f t="shared" si="2"/>
        <v>11.17</v>
      </c>
      <c r="U20" s="64">
        <f t="shared" si="3"/>
        <v>72.33661593554163</v>
      </c>
      <c r="V20" s="63">
        <v>36.463999999999999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47" s="65" customFormat="1" ht="32.25" customHeight="1" thickBot="1" x14ac:dyDescent="0.3">
      <c r="A21" s="66" t="s">
        <v>85</v>
      </c>
      <c r="B21" s="67" t="s">
        <v>86</v>
      </c>
      <c r="C21" s="56">
        <v>268</v>
      </c>
      <c r="D21" s="56">
        <f>340+351</f>
        <v>691</v>
      </c>
      <c r="E21" s="68">
        <v>0</v>
      </c>
      <c r="F21" s="68">
        <v>0</v>
      </c>
      <c r="G21" s="69">
        <v>0</v>
      </c>
      <c r="H21" s="59">
        <v>0</v>
      </c>
      <c r="I21" s="59">
        <v>1.64</v>
      </c>
      <c r="J21" s="59">
        <v>0</v>
      </c>
      <c r="K21" s="69">
        <v>0</v>
      </c>
      <c r="L21" s="69">
        <v>0</v>
      </c>
      <c r="M21" s="59">
        <v>0</v>
      </c>
      <c r="N21" s="60">
        <f t="shared" si="0"/>
        <v>960.64</v>
      </c>
      <c r="O21" s="61">
        <v>10.365</v>
      </c>
      <c r="P21" s="63">
        <f>14.519+11.554</f>
        <v>26.073</v>
      </c>
      <c r="Q21" s="63">
        <f t="shared" si="1"/>
        <v>36.438000000000002</v>
      </c>
      <c r="R21" s="63">
        <v>8</v>
      </c>
      <c r="S21" s="63">
        <v>10.83</v>
      </c>
      <c r="T21" s="63">
        <f t="shared" si="2"/>
        <v>18.829999999999998</v>
      </c>
      <c r="U21" s="64">
        <f t="shared" si="3"/>
        <v>51.016463090812536</v>
      </c>
      <c r="V21" s="63">
        <v>36.438000000000002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</row>
    <row r="22" spans="1:47" s="72" customFormat="1" ht="32.25" customHeight="1" thickBot="1" x14ac:dyDescent="0.3">
      <c r="A22" s="54" t="s">
        <v>87</v>
      </c>
      <c r="B22" s="67" t="s">
        <v>88</v>
      </c>
      <c r="C22" s="56">
        <v>401</v>
      </c>
      <c r="D22" s="56">
        <v>174</v>
      </c>
      <c r="E22" s="68">
        <v>0</v>
      </c>
      <c r="F22" s="68">
        <v>0</v>
      </c>
      <c r="G22" s="69">
        <v>0</v>
      </c>
      <c r="H22" s="59">
        <v>0</v>
      </c>
      <c r="I22" s="59">
        <v>0</v>
      </c>
      <c r="J22" s="59">
        <v>0</v>
      </c>
      <c r="K22" s="69">
        <v>0.48</v>
      </c>
      <c r="L22" s="69">
        <v>3.3</v>
      </c>
      <c r="M22" s="59">
        <v>0</v>
      </c>
      <c r="N22" s="60">
        <f t="shared" si="0"/>
        <v>578.78</v>
      </c>
      <c r="O22" s="61">
        <v>28.73</v>
      </c>
      <c r="P22" s="63">
        <v>6.6609999999999996</v>
      </c>
      <c r="Q22" s="63">
        <f t="shared" si="1"/>
        <v>35.390999999999998</v>
      </c>
      <c r="R22" s="63">
        <v>11</v>
      </c>
      <c r="S22" s="63">
        <v>11</v>
      </c>
      <c r="T22" s="63">
        <f t="shared" si="2"/>
        <v>22</v>
      </c>
      <c r="U22" s="64">
        <f t="shared" si="3"/>
        <v>26.308181818181819</v>
      </c>
      <c r="V22" s="63">
        <v>35.390999999999998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</row>
    <row r="23" spans="1:47" s="65" customFormat="1" ht="32.25" customHeight="1" thickBot="1" x14ac:dyDescent="0.3">
      <c r="A23" s="66" t="s">
        <v>89</v>
      </c>
      <c r="B23" s="67" t="s">
        <v>90</v>
      </c>
      <c r="C23" s="56">
        <v>515</v>
      </c>
      <c r="D23" s="56">
        <v>248</v>
      </c>
      <c r="E23" s="68">
        <v>0</v>
      </c>
      <c r="F23" s="68">
        <v>0</v>
      </c>
      <c r="G23" s="69">
        <v>0</v>
      </c>
      <c r="H23" s="59">
        <v>0</v>
      </c>
      <c r="I23" s="59">
        <v>0</v>
      </c>
      <c r="J23" s="59">
        <v>0</v>
      </c>
      <c r="K23" s="69">
        <v>0</v>
      </c>
      <c r="L23" s="69">
        <v>0</v>
      </c>
      <c r="M23" s="59">
        <v>0</v>
      </c>
      <c r="N23" s="60">
        <f t="shared" si="0"/>
        <v>763</v>
      </c>
      <c r="O23" s="61">
        <v>19.824000000000002</v>
      </c>
      <c r="P23" s="63">
        <v>11.355</v>
      </c>
      <c r="Q23" s="63">
        <f t="shared" si="1"/>
        <v>31.179000000000002</v>
      </c>
      <c r="R23" s="63">
        <v>14.58</v>
      </c>
      <c r="S23" s="63">
        <v>16</v>
      </c>
      <c r="T23" s="63">
        <f t="shared" si="2"/>
        <v>30.58</v>
      </c>
      <c r="U23" s="64">
        <f t="shared" si="3"/>
        <v>24.950948332243296</v>
      </c>
      <c r="V23" s="63">
        <v>31.179000000000002</v>
      </c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</row>
    <row r="24" spans="1:47" s="65" customFormat="1" ht="32.25" customHeight="1" thickBot="1" x14ac:dyDescent="0.3">
      <c r="A24" s="70" t="s">
        <v>91</v>
      </c>
      <c r="B24" s="67" t="s">
        <v>92</v>
      </c>
      <c r="C24" s="56">
        <v>0</v>
      </c>
      <c r="D24" s="56">
        <v>525</v>
      </c>
      <c r="E24" s="68">
        <v>0</v>
      </c>
      <c r="F24" s="68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3.18</v>
      </c>
      <c r="M24" s="59">
        <v>0</v>
      </c>
      <c r="N24" s="60">
        <f t="shared" si="0"/>
        <v>528.17999999999995</v>
      </c>
      <c r="O24" s="74">
        <v>0</v>
      </c>
      <c r="P24" s="63">
        <v>25.184999999999999</v>
      </c>
      <c r="Q24" s="63">
        <f t="shared" si="1"/>
        <v>25.184999999999999</v>
      </c>
      <c r="R24" s="63">
        <v>0</v>
      </c>
      <c r="S24" s="63">
        <v>5</v>
      </c>
      <c r="T24" s="63">
        <f t="shared" si="2"/>
        <v>5</v>
      </c>
      <c r="U24" s="64">
        <f t="shared" si="3"/>
        <v>105.636</v>
      </c>
      <c r="V24" s="63">
        <v>25.184999999999999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</row>
    <row r="25" spans="1:47" s="65" customFormat="1" ht="32.25" customHeight="1" thickBot="1" x14ac:dyDescent="0.3">
      <c r="A25" s="54" t="s">
        <v>93</v>
      </c>
      <c r="B25" s="67" t="s">
        <v>94</v>
      </c>
      <c r="C25" s="56">
        <v>396</v>
      </c>
      <c r="D25" s="56">
        <v>183</v>
      </c>
      <c r="E25" s="57">
        <v>0</v>
      </c>
      <c r="F25" s="57">
        <v>0</v>
      </c>
      <c r="G25" s="58">
        <v>0</v>
      </c>
      <c r="H25" s="59">
        <v>0</v>
      </c>
      <c r="I25" s="59">
        <v>0</v>
      </c>
      <c r="J25" s="59">
        <v>0</v>
      </c>
      <c r="K25" s="59">
        <f>2.58+5.4+1.32</f>
        <v>9.3000000000000007</v>
      </c>
      <c r="L25" s="59">
        <f>1.74+3.78+1.44</f>
        <v>6.9599999999999991</v>
      </c>
      <c r="M25" s="59">
        <v>0</v>
      </c>
      <c r="N25" s="60">
        <f t="shared" si="0"/>
        <v>595.26</v>
      </c>
      <c r="O25" s="61">
        <v>16.073</v>
      </c>
      <c r="P25" s="63">
        <v>6.8730000000000002</v>
      </c>
      <c r="Q25" s="63">
        <f t="shared" si="1"/>
        <v>22.946000000000002</v>
      </c>
      <c r="R25" s="63">
        <v>3</v>
      </c>
      <c r="S25" s="63">
        <v>2.25</v>
      </c>
      <c r="T25" s="63">
        <f t="shared" si="2"/>
        <v>5.25</v>
      </c>
      <c r="U25" s="64">
        <f t="shared" si="3"/>
        <v>113.38285714285715</v>
      </c>
      <c r="V25" s="63">
        <v>22.946000000000002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</row>
    <row r="26" spans="1:47" s="65" customFormat="1" ht="32.25" customHeight="1" thickBot="1" x14ac:dyDescent="0.3">
      <c r="A26" s="66" t="s">
        <v>95</v>
      </c>
      <c r="B26" s="67" t="s">
        <v>96</v>
      </c>
      <c r="C26" s="56">
        <v>390</v>
      </c>
      <c r="D26" s="56">
        <v>241</v>
      </c>
      <c r="E26" s="68">
        <v>0</v>
      </c>
      <c r="F26" s="68">
        <v>0</v>
      </c>
      <c r="G26" s="69">
        <v>0</v>
      </c>
      <c r="H26" s="59">
        <v>0</v>
      </c>
      <c r="I26" s="59">
        <v>0</v>
      </c>
      <c r="J26" s="59">
        <v>0</v>
      </c>
      <c r="K26" s="69">
        <v>0</v>
      </c>
      <c r="L26" s="69">
        <v>0</v>
      </c>
      <c r="M26" s="59">
        <v>0</v>
      </c>
      <c r="N26" s="60">
        <f t="shared" si="0"/>
        <v>631</v>
      </c>
      <c r="O26" s="61">
        <v>13.679</v>
      </c>
      <c r="P26" s="63">
        <v>8.0749999999999993</v>
      </c>
      <c r="Q26" s="63">
        <f t="shared" si="1"/>
        <v>21.753999999999998</v>
      </c>
      <c r="R26" s="63">
        <v>6.83</v>
      </c>
      <c r="S26" s="63">
        <v>6.83</v>
      </c>
      <c r="T26" s="63">
        <f t="shared" si="2"/>
        <v>13.66</v>
      </c>
      <c r="U26" s="64">
        <f t="shared" si="3"/>
        <v>46.19326500732064</v>
      </c>
      <c r="V26" s="63">
        <v>21.753999999999998</v>
      </c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</row>
    <row r="27" spans="1:47" s="65" customFormat="1" ht="32.25" customHeight="1" thickBot="1" x14ac:dyDescent="0.3">
      <c r="A27" s="70" t="s">
        <v>97</v>
      </c>
      <c r="B27" s="67" t="s">
        <v>98</v>
      </c>
      <c r="C27" s="56">
        <v>165</v>
      </c>
      <c r="D27" s="56">
        <v>278</v>
      </c>
      <c r="E27" s="57">
        <v>0</v>
      </c>
      <c r="F27" s="68">
        <v>0</v>
      </c>
      <c r="G27" s="58">
        <v>0</v>
      </c>
      <c r="H27" s="59">
        <v>0</v>
      </c>
      <c r="I27" s="59">
        <v>0</v>
      </c>
      <c r="J27" s="59">
        <v>0</v>
      </c>
      <c r="K27" s="69">
        <v>0</v>
      </c>
      <c r="L27" s="69">
        <v>0</v>
      </c>
      <c r="M27" s="59">
        <v>0</v>
      </c>
      <c r="N27" s="60">
        <f t="shared" si="0"/>
        <v>443</v>
      </c>
      <c r="O27" s="61">
        <v>10.734999999999999</v>
      </c>
      <c r="P27" s="63">
        <v>10.888</v>
      </c>
      <c r="Q27" s="63">
        <f t="shared" si="1"/>
        <v>21.622999999999998</v>
      </c>
      <c r="R27" s="63">
        <v>4.67</v>
      </c>
      <c r="S27" s="63">
        <v>5.92</v>
      </c>
      <c r="T27" s="63">
        <f t="shared" si="2"/>
        <v>10.59</v>
      </c>
      <c r="U27" s="64">
        <f t="shared" si="3"/>
        <v>41.831916902738435</v>
      </c>
      <c r="V27" s="63">
        <v>21.622999999999998</v>
      </c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</row>
    <row r="28" spans="1:47" s="65" customFormat="1" ht="32.25" customHeight="1" thickBot="1" x14ac:dyDescent="0.3">
      <c r="A28" s="54" t="s">
        <v>99</v>
      </c>
      <c r="B28" s="67" t="s">
        <v>100</v>
      </c>
      <c r="C28" s="56">
        <v>193</v>
      </c>
      <c r="D28" s="56">
        <v>315</v>
      </c>
      <c r="E28" s="68">
        <v>35</v>
      </c>
      <c r="F28" s="68">
        <v>35</v>
      </c>
      <c r="G28" s="69">
        <v>0</v>
      </c>
      <c r="H28" s="59">
        <v>0</v>
      </c>
      <c r="I28" s="59">
        <v>0</v>
      </c>
      <c r="J28" s="59">
        <v>0</v>
      </c>
      <c r="K28" s="69">
        <v>0</v>
      </c>
      <c r="L28" s="69">
        <v>0</v>
      </c>
      <c r="M28" s="59">
        <v>0</v>
      </c>
      <c r="N28" s="60">
        <f t="shared" si="0"/>
        <v>578</v>
      </c>
      <c r="O28" s="61">
        <v>6.73</v>
      </c>
      <c r="P28" s="63">
        <v>12.952</v>
      </c>
      <c r="Q28" s="63">
        <f t="shared" si="1"/>
        <v>19.682000000000002</v>
      </c>
      <c r="R28" s="63">
        <v>12.42</v>
      </c>
      <c r="S28" s="63">
        <v>12.67</v>
      </c>
      <c r="T28" s="63">
        <f t="shared" si="2"/>
        <v>25.09</v>
      </c>
      <c r="U28" s="64">
        <f t="shared" si="3"/>
        <v>23.037066560382623</v>
      </c>
      <c r="V28" s="63">
        <v>19.682000000000002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</row>
    <row r="29" spans="1:47" s="65" customFormat="1" ht="32.25" customHeight="1" thickBot="1" x14ac:dyDescent="0.3">
      <c r="A29" s="66" t="s">
        <v>101</v>
      </c>
      <c r="B29" s="67" t="s">
        <v>102</v>
      </c>
      <c r="C29" s="56">
        <v>234</v>
      </c>
      <c r="D29" s="56">
        <v>453</v>
      </c>
      <c r="E29" s="57">
        <v>0</v>
      </c>
      <c r="F29" s="68">
        <v>0</v>
      </c>
      <c r="G29" s="58">
        <v>0</v>
      </c>
      <c r="H29" s="59">
        <v>0</v>
      </c>
      <c r="I29" s="59">
        <v>0</v>
      </c>
      <c r="J29" s="59">
        <v>0</v>
      </c>
      <c r="K29" s="69">
        <v>0</v>
      </c>
      <c r="L29" s="69">
        <v>0</v>
      </c>
      <c r="M29" s="59">
        <v>0</v>
      </c>
      <c r="N29" s="60">
        <f t="shared" si="0"/>
        <v>687</v>
      </c>
      <c r="O29" s="61">
        <v>5.8179999999999996</v>
      </c>
      <c r="P29" s="63">
        <v>12.843999999999999</v>
      </c>
      <c r="Q29" s="63">
        <f t="shared" si="1"/>
        <v>18.661999999999999</v>
      </c>
      <c r="R29" s="63">
        <v>9.33</v>
      </c>
      <c r="S29" s="63">
        <v>13.92</v>
      </c>
      <c r="T29" s="63">
        <f t="shared" si="2"/>
        <v>23.25</v>
      </c>
      <c r="U29" s="64">
        <f t="shared" si="3"/>
        <v>29.548387096774192</v>
      </c>
      <c r="V29" s="63">
        <v>18.661999999999999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</row>
    <row r="30" spans="1:47" s="65" customFormat="1" ht="32.25" customHeight="1" thickBot="1" x14ac:dyDescent="0.3">
      <c r="A30" s="66" t="s">
        <v>103</v>
      </c>
      <c r="B30" s="67" t="s">
        <v>104</v>
      </c>
      <c r="C30" s="56">
        <v>105</v>
      </c>
      <c r="D30" s="56">
        <v>315</v>
      </c>
      <c r="E30" s="68">
        <v>0</v>
      </c>
      <c r="F30" s="68">
        <v>0</v>
      </c>
      <c r="G30" s="69">
        <v>0</v>
      </c>
      <c r="H30" s="59">
        <v>0</v>
      </c>
      <c r="I30" s="59">
        <v>0</v>
      </c>
      <c r="J30" s="59">
        <v>0</v>
      </c>
      <c r="K30" s="69">
        <v>0</v>
      </c>
      <c r="L30" s="69">
        <v>0</v>
      </c>
      <c r="M30" s="59">
        <v>0</v>
      </c>
      <c r="N30" s="60">
        <f t="shared" si="0"/>
        <v>420</v>
      </c>
      <c r="O30" s="61">
        <v>2.141</v>
      </c>
      <c r="P30" s="63">
        <v>14.426</v>
      </c>
      <c r="Q30" s="63">
        <f t="shared" si="1"/>
        <v>16.567</v>
      </c>
      <c r="R30" s="63">
        <v>6</v>
      </c>
      <c r="S30" s="63">
        <v>7</v>
      </c>
      <c r="T30" s="63">
        <f t="shared" si="2"/>
        <v>13</v>
      </c>
      <c r="U30" s="64">
        <f t="shared" si="3"/>
        <v>32.307692307692307</v>
      </c>
      <c r="V30" s="63">
        <v>16.567</v>
      </c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</row>
    <row r="31" spans="1:47" s="65" customFormat="1" ht="32.25" customHeight="1" thickBot="1" x14ac:dyDescent="0.3">
      <c r="A31" s="54" t="s">
        <v>105</v>
      </c>
      <c r="B31" s="67" t="s">
        <v>106</v>
      </c>
      <c r="C31" s="56">
        <v>125</v>
      </c>
      <c r="D31" s="56">
        <v>245</v>
      </c>
      <c r="E31" s="57">
        <v>0</v>
      </c>
      <c r="F31" s="57">
        <v>0</v>
      </c>
      <c r="G31" s="58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60">
        <f t="shared" si="0"/>
        <v>370</v>
      </c>
      <c r="O31" s="61">
        <v>4.2610000000000001</v>
      </c>
      <c r="P31" s="63">
        <v>12.282</v>
      </c>
      <c r="Q31" s="63">
        <f t="shared" si="1"/>
        <v>16.542999999999999</v>
      </c>
      <c r="R31" s="63">
        <v>9.1199999999999992</v>
      </c>
      <c r="S31" s="63">
        <v>7.25</v>
      </c>
      <c r="T31" s="63">
        <f t="shared" si="2"/>
        <v>16.369999999999997</v>
      </c>
      <c r="U31" s="64">
        <f t="shared" si="3"/>
        <v>22.602321319486869</v>
      </c>
      <c r="V31" s="63">
        <v>16.542999999999999</v>
      </c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</row>
    <row r="32" spans="1:47" s="65" customFormat="1" ht="32.25" customHeight="1" thickBot="1" x14ac:dyDescent="0.3">
      <c r="A32" s="70" t="s">
        <v>107</v>
      </c>
      <c r="B32" s="67" t="s">
        <v>108</v>
      </c>
      <c r="C32" s="56">
        <v>141</v>
      </c>
      <c r="D32" s="56">
        <v>406</v>
      </c>
      <c r="E32" s="68">
        <v>0</v>
      </c>
      <c r="F32" s="68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59">
        <v>0</v>
      </c>
      <c r="N32" s="60">
        <f t="shared" si="0"/>
        <v>547</v>
      </c>
      <c r="O32" s="61">
        <v>1.149</v>
      </c>
      <c r="P32" s="63">
        <v>13.837999999999999</v>
      </c>
      <c r="Q32" s="63">
        <f t="shared" si="1"/>
        <v>14.986999999999998</v>
      </c>
      <c r="R32" s="63">
        <v>6.17</v>
      </c>
      <c r="S32" s="63">
        <v>5</v>
      </c>
      <c r="T32" s="63">
        <f t="shared" si="2"/>
        <v>11.17</v>
      </c>
      <c r="U32" s="64">
        <f t="shared" si="3"/>
        <v>48.970456580125337</v>
      </c>
      <c r="V32" s="63">
        <v>14.986999999999998</v>
      </c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</row>
    <row r="33" spans="1:47" s="65" customFormat="1" ht="32.25" customHeight="1" thickBot="1" x14ac:dyDescent="0.3">
      <c r="A33" s="70" t="s">
        <v>109</v>
      </c>
      <c r="B33" s="67" t="s">
        <v>110</v>
      </c>
      <c r="C33" s="56">
        <v>284</v>
      </c>
      <c r="D33" s="56">
        <v>124</v>
      </c>
      <c r="E33" s="68">
        <v>0</v>
      </c>
      <c r="F33" s="68">
        <v>0</v>
      </c>
      <c r="G33" s="69">
        <v>0</v>
      </c>
      <c r="H33" s="59">
        <v>0</v>
      </c>
      <c r="I33" s="59">
        <v>0</v>
      </c>
      <c r="J33" s="59">
        <v>0</v>
      </c>
      <c r="K33" s="69">
        <v>0</v>
      </c>
      <c r="L33" s="69">
        <v>0</v>
      </c>
      <c r="M33" s="59">
        <v>0</v>
      </c>
      <c r="N33" s="60">
        <f t="shared" si="0"/>
        <v>408</v>
      </c>
      <c r="O33" s="61">
        <v>12.028</v>
      </c>
      <c r="P33" s="63">
        <v>2.1869999999999998</v>
      </c>
      <c r="Q33" s="63">
        <f t="shared" si="1"/>
        <v>14.215</v>
      </c>
      <c r="R33" s="63">
        <v>14.42</v>
      </c>
      <c r="S33" s="63">
        <v>13.54</v>
      </c>
      <c r="T33" s="63">
        <f t="shared" si="2"/>
        <v>27.96</v>
      </c>
      <c r="U33" s="64">
        <f t="shared" si="3"/>
        <v>14.592274678111588</v>
      </c>
      <c r="V33" s="63">
        <v>14.215</v>
      </c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</row>
    <row r="34" spans="1:47" s="65" customFormat="1" ht="32.25" customHeight="1" thickBot="1" x14ac:dyDescent="0.3">
      <c r="A34" s="54" t="s">
        <v>111</v>
      </c>
      <c r="B34" s="67" t="s">
        <v>112</v>
      </c>
      <c r="C34" s="56">
        <v>50</v>
      </c>
      <c r="D34" s="56">
        <v>150</v>
      </c>
      <c r="E34" s="57">
        <v>0</v>
      </c>
      <c r="F34" s="57">
        <v>0</v>
      </c>
      <c r="G34" s="58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60">
        <f t="shared" si="0"/>
        <v>200</v>
      </c>
      <c r="O34" s="61">
        <v>3.4569999999999999</v>
      </c>
      <c r="P34" s="63">
        <v>7.117</v>
      </c>
      <c r="Q34" s="63">
        <f t="shared" si="1"/>
        <v>10.574</v>
      </c>
      <c r="R34" s="63">
        <v>7.5</v>
      </c>
      <c r="S34" s="63">
        <v>7</v>
      </c>
      <c r="T34" s="63">
        <f t="shared" si="2"/>
        <v>14.5</v>
      </c>
      <c r="U34" s="64">
        <f t="shared" si="3"/>
        <v>13.793103448275861</v>
      </c>
      <c r="V34" s="63">
        <v>10.574</v>
      </c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</row>
    <row r="35" spans="1:47" s="65" customFormat="1" ht="32.25" customHeight="1" thickBot="1" x14ac:dyDescent="0.3">
      <c r="A35" s="66" t="s">
        <v>113</v>
      </c>
      <c r="B35" s="67" t="s">
        <v>114</v>
      </c>
      <c r="C35" s="56">
        <v>401</v>
      </c>
      <c r="D35" s="56">
        <v>210</v>
      </c>
      <c r="E35" s="57">
        <v>0</v>
      </c>
      <c r="F35" s="57">
        <v>50</v>
      </c>
      <c r="G35" s="58">
        <v>10</v>
      </c>
      <c r="H35" s="59">
        <v>0</v>
      </c>
      <c r="I35" s="59">
        <v>0</v>
      </c>
      <c r="J35" s="59">
        <v>0</v>
      </c>
      <c r="K35" s="59">
        <v>0</v>
      </c>
      <c r="L35" s="59">
        <v>6.96</v>
      </c>
      <c r="M35" s="59">
        <v>0</v>
      </c>
      <c r="N35" s="60">
        <f t="shared" si="0"/>
        <v>677.96</v>
      </c>
      <c r="O35" s="61">
        <v>5.4619999999999997</v>
      </c>
      <c r="P35" s="63">
        <v>3.6110000000000002</v>
      </c>
      <c r="Q35" s="63">
        <f t="shared" si="1"/>
        <v>9.0730000000000004</v>
      </c>
      <c r="R35" s="63">
        <v>10.38</v>
      </c>
      <c r="S35" s="63">
        <v>10.25</v>
      </c>
      <c r="T35" s="63">
        <f t="shared" si="2"/>
        <v>20.630000000000003</v>
      </c>
      <c r="U35" s="64">
        <f t="shared" si="3"/>
        <v>32.862821134270476</v>
      </c>
      <c r="V35" s="63">
        <v>9.0730000000000004</v>
      </c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</row>
    <row r="36" spans="1:47" s="65" customFormat="1" ht="32.25" customHeight="1" thickBot="1" x14ac:dyDescent="0.3">
      <c r="A36" s="70" t="s">
        <v>115</v>
      </c>
      <c r="B36" s="67" t="s">
        <v>116</v>
      </c>
      <c r="C36" s="56">
        <v>175</v>
      </c>
      <c r="D36" s="56">
        <v>148</v>
      </c>
      <c r="E36" s="68">
        <v>0</v>
      </c>
      <c r="F36" s="68">
        <v>0</v>
      </c>
      <c r="G36" s="69">
        <v>0</v>
      </c>
      <c r="H36" s="59">
        <v>0</v>
      </c>
      <c r="I36" s="59">
        <v>0</v>
      </c>
      <c r="J36" s="59">
        <v>0</v>
      </c>
      <c r="K36" s="69">
        <v>1.86</v>
      </c>
      <c r="L36" s="69">
        <v>1.68</v>
      </c>
      <c r="M36" s="59">
        <v>0</v>
      </c>
      <c r="N36" s="60">
        <f t="shared" si="0"/>
        <v>326.54000000000002</v>
      </c>
      <c r="O36" s="61">
        <v>2.573</v>
      </c>
      <c r="P36" s="63">
        <v>2.3679999999999999</v>
      </c>
      <c r="Q36" s="63">
        <f t="shared" si="1"/>
        <v>4.9409999999999998</v>
      </c>
      <c r="R36" s="63">
        <v>4.83</v>
      </c>
      <c r="S36" s="63">
        <v>5.47</v>
      </c>
      <c r="T36" s="63">
        <f t="shared" si="2"/>
        <v>10.3</v>
      </c>
      <c r="U36" s="64">
        <f t="shared" si="3"/>
        <v>31.702912621359221</v>
      </c>
      <c r="V36" s="63">
        <v>4.9409999999999998</v>
      </c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</row>
    <row r="37" spans="1:47" s="65" customFormat="1" ht="32.25" customHeight="1" thickBot="1" x14ac:dyDescent="0.3">
      <c r="A37" s="54" t="s">
        <v>117</v>
      </c>
      <c r="B37" s="67" t="s">
        <v>118</v>
      </c>
      <c r="C37" s="56">
        <v>129</v>
      </c>
      <c r="D37" s="56">
        <v>229</v>
      </c>
      <c r="E37" s="57">
        <v>0</v>
      </c>
      <c r="F37" s="68">
        <v>0</v>
      </c>
      <c r="G37" s="58">
        <v>0</v>
      </c>
      <c r="H37" s="59">
        <v>0</v>
      </c>
      <c r="I37" s="59">
        <v>0</v>
      </c>
      <c r="J37" s="59">
        <v>0</v>
      </c>
      <c r="K37" s="69">
        <v>0</v>
      </c>
      <c r="L37" s="69">
        <v>0</v>
      </c>
      <c r="M37" s="59">
        <v>0</v>
      </c>
      <c r="N37" s="60">
        <f t="shared" si="0"/>
        <v>358</v>
      </c>
      <c r="O37" s="61">
        <v>1.1160000000000001</v>
      </c>
      <c r="P37" s="63">
        <v>2.7709999999999999</v>
      </c>
      <c r="Q37" s="63">
        <f t="shared" si="1"/>
        <v>3.887</v>
      </c>
      <c r="R37" s="63">
        <v>6.5</v>
      </c>
      <c r="S37" s="63">
        <v>5.13</v>
      </c>
      <c r="T37" s="63">
        <f t="shared" si="2"/>
        <v>11.629999999999999</v>
      </c>
      <c r="U37" s="64">
        <f t="shared" si="3"/>
        <v>30.782459157351678</v>
      </c>
      <c r="V37" s="63">
        <v>3.887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</row>
    <row r="38" spans="1:47" s="65" customFormat="1" ht="32.25" customHeight="1" thickBot="1" x14ac:dyDescent="0.3">
      <c r="A38" s="66" t="s">
        <v>119</v>
      </c>
      <c r="B38" s="67" t="s">
        <v>120</v>
      </c>
      <c r="C38" s="56">
        <v>0</v>
      </c>
      <c r="D38" s="56">
        <v>15</v>
      </c>
      <c r="E38" s="68">
        <v>0</v>
      </c>
      <c r="F38" s="68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59">
        <v>0</v>
      </c>
      <c r="N38" s="60">
        <v>15</v>
      </c>
      <c r="O38" s="74">
        <v>0</v>
      </c>
      <c r="P38" s="63">
        <v>0</v>
      </c>
      <c r="Q38" s="63">
        <f t="shared" si="1"/>
        <v>0</v>
      </c>
      <c r="R38" s="63">
        <v>2</v>
      </c>
      <c r="S38" s="63">
        <v>1</v>
      </c>
      <c r="T38" s="63">
        <f t="shared" si="2"/>
        <v>3</v>
      </c>
      <c r="U38" s="64">
        <v>5</v>
      </c>
      <c r="V38" s="63">
        <v>0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</row>
    <row r="39" spans="1:47" ht="32.25" customHeight="1" thickBot="1" x14ac:dyDescent="0.3">
      <c r="A39" s="70" t="s">
        <v>121</v>
      </c>
      <c r="B39" s="67" t="s">
        <v>122</v>
      </c>
      <c r="C39" s="75">
        <v>80</v>
      </c>
      <c r="D39" s="75">
        <v>44</v>
      </c>
      <c r="E39" s="76">
        <v>0</v>
      </c>
      <c r="F39" s="76">
        <v>0</v>
      </c>
      <c r="G39" s="77">
        <v>0</v>
      </c>
      <c r="H39" s="77">
        <v>0</v>
      </c>
      <c r="I39" s="77">
        <v>0</v>
      </c>
      <c r="J39" s="77">
        <v>0</v>
      </c>
      <c r="K39" s="69">
        <v>0</v>
      </c>
      <c r="L39" s="77">
        <v>0</v>
      </c>
      <c r="M39" s="78">
        <v>0</v>
      </c>
      <c r="N39" s="79">
        <f t="shared" si="0"/>
        <v>124</v>
      </c>
      <c r="O39" s="80">
        <v>0</v>
      </c>
      <c r="P39" s="81">
        <v>0</v>
      </c>
      <c r="Q39" s="81">
        <f t="shared" si="1"/>
        <v>0</v>
      </c>
      <c r="R39" s="81">
        <v>3</v>
      </c>
      <c r="S39" s="81">
        <v>3</v>
      </c>
      <c r="T39" s="81">
        <f t="shared" si="2"/>
        <v>6</v>
      </c>
      <c r="U39" s="64">
        <f t="shared" si="3"/>
        <v>20.666666666666668</v>
      </c>
      <c r="V39" s="81">
        <v>0</v>
      </c>
    </row>
    <row r="40" spans="1:47" ht="32.25" customHeight="1" thickBot="1" x14ac:dyDescent="0.3">
      <c r="A40" s="54" t="s">
        <v>123</v>
      </c>
      <c r="B40" s="67" t="s">
        <v>124</v>
      </c>
      <c r="C40" s="82">
        <v>0</v>
      </c>
      <c r="D40" s="82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1">
        <f t="shared" si="0"/>
        <v>0</v>
      </c>
      <c r="O40" s="61">
        <v>0</v>
      </c>
      <c r="P40" s="63">
        <v>0</v>
      </c>
      <c r="Q40" s="63">
        <f t="shared" si="1"/>
        <v>0</v>
      </c>
      <c r="R40" s="63">
        <v>0</v>
      </c>
      <c r="S40" s="63">
        <v>1</v>
      </c>
      <c r="T40" s="63">
        <f t="shared" si="2"/>
        <v>1</v>
      </c>
      <c r="U40" s="64">
        <f t="shared" si="3"/>
        <v>0</v>
      </c>
      <c r="V40" s="63">
        <v>0</v>
      </c>
    </row>
    <row r="41" spans="1:47" ht="24.75" customHeight="1" x14ac:dyDescent="0.25">
      <c r="N41" s="44">
        <f>SUM(N4:N40)</f>
        <v>38872.479999999996</v>
      </c>
      <c r="O41" s="44"/>
      <c r="P41" s="44"/>
      <c r="Q41" s="44"/>
      <c r="R41" s="44">
        <f>SUM(R4:R40)</f>
        <v>322.55</v>
      </c>
      <c r="S41" s="44">
        <f>SUM(S4:S40)</f>
        <v>319.48000000000008</v>
      </c>
      <c r="T41" s="44">
        <f>SUM(T4:T40)</f>
        <v>642.03</v>
      </c>
      <c r="U41" s="83"/>
      <c r="V41" s="84"/>
    </row>
    <row r="44" spans="1:47" x14ac:dyDescent="0.25">
      <c r="B44" s="39" t="s">
        <v>125</v>
      </c>
    </row>
  </sheetData>
  <autoFilter ref="A3:AU3">
    <sortState ref="A4:AU41">
      <sortCondition descending="1" ref="V3"/>
    </sortState>
  </autoFilter>
  <mergeCells count="2">
    <mergeCell ref="A1:V1"/>
    <mergeCell ref="A2:V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="106" zoomScaleNormal="106" workbookViewId="0">
      <selection activeCell="X20" sqref="X20"/>
    </sheetView>
  </sheetViews>
  <sheetFormatPr defaultRowHeight="15" x14ac:dyDescent="0.25"/>
  <cols>
    <col min="1" max="1" width="5.42578125" customWidth="1"/>
    <col min="2" max="2" width="54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13" hidden="1" customWidth="1"/>
    <col min="15" max="15" width="10.28515625" hidden="1" customWidth="1"/>
    <col min="16" max="16" width="11.85546875" hidden="1" customWidth="1"/>
    <col min="17" max="17" width="11.28515625" hidden="1" customWidth="1"/>
    <col min="18" max="18" width="10.5703125" hidden="1" customWidth="1"/>
    <col min="19" max="19" width="13.7109375" hidden="1" customWidth="1"/>
    <col min="20" max="20" width="9.7109375" hidden="1" customWidth="1"/>
    <col min="21" max="21" width="34.85546875" customWidth="1"/>
    <col min="22" max="22" width="21.85546875" customWidth="1"/>
    <col min="23" max="23" width="17.85546875" customWidth="1"/>
    <col min="24" max="24" width="20.85546875" customWidth="1"/>
    <col min="252" max="252" width="5.42578125" customWidth="1"/>
    <col min="253" max="253" width="54.7109375" customWidth="1"/>
    <col min="254" max="254" width="12" customWidth="1"/>
    <col min="255" max="255" width="10.5703125" customWidth="1"/>
    <col min="256" max="256" width="12" customWidth="1"/>
    <col min="257" max="257" width="12.7109375" customWidth="1"/>
    <col min="258" max="258" width="10.5703125" customWidth="1"/>
    <col min="259" max="259" width="10.85546875" customWidth="1"/>
    <col min="260" max="260" width="12.5703125" customWidth="1"/>
    <col min="261" max="261" width="12.140625" customWidth="1"/>
    <col min="262" max="262" width="11" customWidth="1"/>
    <col min="263" max="263" width="12.140625" customWidth="1"/>
    <col min="264" max="264" width="11.7109375" customWidth="1"/>
    <col min="265" max="265" width="13" customWidth="1"/>
    <col min="266" max="266" width="10.28515625" customWidth="1"/>
    <col min="267" max="267" width="11.85546875" customWidth="1"/>
    <col min="268" max="268" width="11.28515625" customWidth="1"/>
    <col min="269" max="270" width="10.5703125" customWidth="1"/>
    <col min="271" max="271" width="9.7109375" customWidth="1"/>
    <col min="508" max="508" width="5.42578125" customWidth="1"/>
    <col min="509" max="509" width="54.7109375" customWidth="1"/>
    <col min="510" max="510" width="12" customWidth="1"/>
    <col min="511" max="511" width="10.5703125" customWidth="1"/>
    <col min="512" max="512" width="12" customWidth="1"/>
    <col min="513" max="513" width="12.7109375" customWidth="1"/>
    <col min="514" max="514" width="10.5703125" customWidth="1"/>
    <col min="515" max="515" width="10.85546875" customWidth="1"/>
    <col min="516" max="516" width="12.5703125" customWidth="1"/>
    <col min="517" max="517" width="12.140625" customWidth="1"/>
    <col min="518" max="518" width="11" customWidth="1"/>
    <col min="519" max="519" width="12.140625" customWidth="1"/>
    <col min="520" max="520" width="11.7109375" customWidth="1"/>
    <col min="521" max="521" width="13" customWidth="1"/>
    <col min="522" max="522" width="10.28515625" customWidth="1"/>
    <col min="523" max="523" width="11.85546875" customWidth="1"/>
    <col min="524" max="524" width="11.28515625" customWidth="1"/>
    <col min="525" max="526" width="10.5703125" customWidth="1"/>
    <col min="527" max="527" width="9.7109375" customWidth="1"/>
    <col min="764" max="764" width="5.42578125" customWidth="1"/>
    <col min="765" max="765" width="54.7109375" customWidth="1"/>
    <col min="766" max="766" width="12" customWidth="1"/>
    <col min="767" max="767" width="10.5703125" customWidth="1"/>
    <col min="768" max="768" width="12" customWidth="1"/>
    <col min="769" max="769" width="12.7109375" customWidth="1"/>
    <col min="770" max="770" width="10.5703125" customWidth="1"/>
    <col min="771" max="771" width="10.85546875" customWidth="1"/>
    <col min="772" max="772" width="12.5703125" customWidth="1"/>
    <col min="773" max="773" width="12.140625" customWidth="1"/>
    <col min="774" max="774" width="11" customWidth="1"/>
    <col min="775" max="775" width="12.140625" customWidth="1"/>
    <col min="776" max="776" width="11.7109375" customWidth="1"/>
    <col min="777" max="777" width="13" customWidth="1"/>
    <col min="778" max="778" width="10.28515625" customWidth="1"/>
    <col min="779" max="779" width="11.85546875" customWidth="1"/>
    <col min="780" max="780" width="11.28515625" customWidth="1"/>
    <col min="781" max="782" width="10.5703125" customWidth="1"/>
    <col min="783" max="783" width="9.7109375" customWidth="1"/>
    <col min="1020" max="1020" width="5.42578125" customWidth="1"/>
    <col min="1021" max="1021" width="54.7109375" customWidth="1"/>
    <col min="1022" max="1022" width="12" customWidth="1"/>
    <col min="1023" max="1023" width="10.5703125" customWidth="1"/>
    <col min="1024" max="1024" width="12" customWidth="1"/>
    <col min="1025" max="1025" width="12.7109375" customWidth="1"/>
    <col min="1026" max="1026" width="10.5703125" customWidth="1"/>
    <col min="1027" max="1027" width="10.85546875" customWidth="1"/>
    <col min="1028" max="1028" width="12.5703125" customWidth="1"/>
    <col min="1029" max="1029" width="12.140625" customWidth="1"/>
    <col min="1030" max="1030" width="11" customWidth="1"/>
    <col min="1031" max="1031" width="12.140625" customWidth="1"/>
    <col min="1032" max="1032" width="11.7109375" customWidth="1"/>
    <col min="1033" max="1033" width="13" customWidth="1"/>
    <col min="1034" max="1034" width="10.28515625" customWidth="1"/>
    <col min="1035" max="1035" width="11.85546875" customWidth="1"/>
    <col min="1036" max="1036" width="11.28515625" customWidth="1"/>
    <col min="1037" max="1038" width="10.5703125" customWidth="1"/>
    <col min="1039" max="1039" width="9.7109375" customWidth="1"/>
    <col min="1276" max="1276" width="5.42578125" customWidth="1"/>
    <col min="1277" max="1277" width="54.7109375" customWidth="1"/>
    <col min="1278" max="1278" width="12" customWidth="1"/>
    <col min="1279" max="1279" width="10.5703125" customWidth="1"/>
    <col min="1280" max="1280" width="12" customWidth="1"/>
    <col min="1281" max="1281" width="12.7109375" customWidth="1"/>
    <col min="1282" max="1282" width="10.5703125" customWidth="1"/>
    <col min="1283" max="1283" width="10.85546875" customWidth="1"/>
    <col min="1284" max="1284" width="12.5703125" customWidth="1"/>
    <col min="1285" max="1285" width="12.140625" customWidth="1"/>
    <col min="1286" max="1286" width="11" customWidth="1"/>
    <col min="1287" max="1287" width="12.140625" customWidth="1"/>
    <col min="1288" max="1288" width="11.7109375" customWidth="1"/>
    <col min="1289" max="1289" width="13" customWidth="1"/>
    <col min="1290" max="1290" width="10.28515625" customWidth="1"/>
    <col min="1291" max="1291" width="11.85546875" customWidth="1"/>
    <col min="1292" max="1292" width="11.28515625" customWidth="1"/>
    <col min="1293" max="1294" width="10.5703125" customWidth="1"/>
    <col min="1295" max="1295" width="9.7109375" customWidth="1"/>
    <col min="1532" max="1532" width="5.42578125" customWidth="1"/>
    <col min="1533" max="1533" width="54.7109375" customWidth="1"/>
    <col min="1534" max="1534" width="12" customWidth="1"/>
    <col min="1535" max="1535" width="10.5703125" customWidth="1"/>
    <col min="1536" max="1536" width="12" customWidth="1"/>
    <col min="1537" max="1537" width="12.7109375" customWidth="1"/>
    <col min="1538" max="1538" width="10.5703125" customWidth="1"/>
    <col min="1539" max="1539" width="10.85546875" customWidth="1"/>
    <col min="1540" max="1540" width="12.5703125" customWidth="1"/>
    <col min="1541" max="1541" width="12.140625" customWidth="1"/>
    <col min="1542" max="1542" width="11" customWidth="1"/>
    <col min="1543" max="1543" width="12.140625" customWidth="1"/>
    <col min="1544" max="1544" width="11.7109375" customWidth="1"/>
    <col min="1545" max="1545" width="13" customWidth="1"/>
    <col min="1546" max="1546" width="10.28515625" customWidth="1"/>
    <col min="1547" max="1547" width="11.85546875" customWidth="1"/>
    <col min="1548" max="1548" width="11.28515625" customWidth="1"/>
    <col min="1549" max="1550" width="10.5703125" customWidth="1"/>
    <col min="1551" max="1551" width="9.7109375" customWidth="1"/>
    <col min="1788" max="1788" width="5.42578125" customWidth="1"/>
    <col min="1789" max="1789" width="54.7109375" customWidth="1"/>
    <col min="1790" max="1790" width="12" customWidth="1"/>
    <col min="1791" max="1791" width="10.5703125" customWidth="1"/>
    <col min="1792" max="1792" width="12" customWidth="1"/>
    <col min="1793" max="1793" width="12.7109375" customWidth="1"/>
    <col min="1794" max="1794" width="10.5703125" customWidth="1"/>
    <col min="1795" max="1795" width="10.85546875" customWidth="1"/>
    <col min="1796" max="1796" width="12.5703125" customWidth="1"/>
    <col min="1797" max="1797" width="12.140625" customWidth="1"/>
    <col min="1798" max="1798" width="11" customWidth="1"/>
    <col min="1799" max="1799" width="12.140625" customWidth="1"/>
    <col min="1800" max="1800" width="11.7109375" customWidth="1"/>
    <col min="1801" max="1801" width="13" customWidth="1"/>
    <col min="1802" max="1802" width="10.28515625" customWidth="1"/>
    <col min="1803" max="1803" width="11.85546875" customWidth="1"/>
    <col min="1804" max="1804" width="11.28515625" customWidth="1"/>
    <col min="1805" max="1806" width="10.5703125" customWidth="1"/>
    <col min="1807" max="1807" width="9.7109375" customWidth="1"/>
    <col min="2044" max="2044" width="5.42578125" customWidth="1"/>
    <col min="2045" max="2045" width="54.7109375" customWidth="1"/>
    <col min="2046" max="2046" width="12" customWidth="1"/>
    <col min="2047" max="2047" width="10.5703125" customWidth="1"/>
    <col min="2048" max="2048" width="12" customWidth="1"/>
    <col min="2049" max="2049" width="12.7109375" customWidth="1"/>
    <col min="2050" max="2050" width="10.5703125" customWidth="1"/>
    <col min="2051" max="2051" width="10.85546875" customWidth="1"/>
    <col min="2052" max="2052" width="12.5703125" customWidth="1"/>
    <col min="2053" max="2053" width="12.140625" customWidth="1"/>
    <col min="2054" max="2054" width="11" customWidth="1"/>
    <col min="2055" max="2055" width="12.140625" customWidth="1"/>
    <col min="2056" max="2056" width="11.7109375" customWidth="1"/>
    <col min="2057" max="2057" width="13" customWidth="1"/>
    <col min="2058" max="2058" width="10.28515625" customWidth="1"/>
    <col min="2059" max="2059" width="11.85546875" customWidth="1"/>
    <col min="2060" max="2060" width="11.28515625" customWidth="1"/>
    <col min="2061" max="2062" width="10.5703125" customWidth="1"/>
    <col min="2063" max="2063" width="9.7109375" customWidth="1"/>
    <col min="2300" max="2300" width="5.42578125" customWidth="1"/>
    <col min="2301" max="2301" width="54.7109375" customWidth="1"/>
    <col min="2302" max="2302" width="12" customWidth="1"/>
    <col min="2303" max="2303" width="10.5703125" customWidth="1"/>
    <col min="2304" max="2304" width="12" customWidth="1"/>
    <col min="2305" max="2305" width="12.7109375" customWidth="1"/>
    <col min="2306" max="2306" width="10.5703125" customWidth="1"/>
    <col min="2307" max="2307" width="10.85546875" customWidth="1"/>
    <col min="2308" max="2308" width="12.5703125" customWidth="1"/>
    <col min="2309" max="2309" width="12.140625" customWidth="1"/>
    <col min="2310" max="2310" width="11" customWidth="1"/>
    <col min="2311" max="2311" width="12.140625" customWidth="1"/>
    <col min="2312" max="2312" width="11.7109375" customWidth="1"/>
    <col min="2313" max="2313" width="13" customWidth="1"/>
    <col min="2314" max="2314" width="10.28515625" customWidth="1"/>
    <col min="2315" max="2315" width="11.85546875" customWidth="1"/>
    <col min="2316" max="2316" width="11.28515625" customWidth="1"/>
    <col min="2317" max="2318" width="10.5703125" customWidth="1"/>
    <col min="2319" max="2319" width="9.7109375" customWidth="1"/>
    <col min="2556" max="2556" width="5.42578125" customWidth="1"/>
    <col min="2557" max="2557" width="54.7109375" customWidth="1"/>
    <col min="2558" max="2558" width="12" customWidth="1"/>
    <col min="2559" max="2559" width="10.5703125" customWidth="1"/>
    <col min="2560" max="2560" width="12" customWidth="1"/>
    <col min="2561" max="2561" width="12.7109375" customWidth="1"/>
    <col min="2562" max="2562" width="10.5703125" customWidth="1"/>
    <col min="2563" max="2563" width="10.85546875" customWidth="1"/>
    <col min="2564" max="2564" width="12.5703125" customWidth="1"/>
    <col min="2565" max="2565" width="12.140625" customWidth="1"/>
    <col min="2566" max="2566" width="11" customWidth="1"/>
    <col min="2567" max="2567" width="12.140625" customWidth="1"/>
    <col min="2568" max="2568" width="11.7109375" customWidth="1"/>
    <col min="2569" max="2569" width="13" customWidth="1"/>
    <col min="2570" max="2570" width="10.28515625" customWidth="1"/>
    <col min="2571" max="2571" width="11.85546875" customWidth="1"/>
    <col min="2572" max="2572" width="11.28515625" customWidth="1"/>
    <col min="2573" max="2574" width="10.5703125" customWidth="1"/>
    <col min="2575" max="2575" width="9.7109375" customWidth="1"/>
    <col min="2812" max="2812" width="5.42578125" customWidth="1"/>
    <col min="2813" max="2813" width="54.7109375" customWidth="1"/>
    <col min="2814" max="2814" width="12" customWidth="1"/>
    <col min="2815" max="2815" width="10.5703125" customWidth="1"/>
    <col min="2816" max="2816" width="12" customWidth="1"/>
    <col min="2817" max="2817" width="12.7109375" customWidth="1"/>
    <col min="2818" max="2818" width="10.5703125" customWidth="1"/>
    <col min="2819" max="2819" width="10.85546875" customWidth="1"/>
    <col min="2820" max="2820" width="12.5703125" customWidth="1"/>
    <col min="2821" max="2821" width="12.140625" customWidth="1"/>
    <col min="2822" max="2822" width="11" customWidth="1"/>
    <col min="2823" max="2823" width="12.140625" customWidth="1"/>
    <col min="2824" max="2824" width="11.7109375" customWidth="1"/>
    <col min="2825" max="2825" width="13" customWidth="1"/>
    <col min="2826" max="2826" width="10.28515625" customWidth="1"/>
    <col min="2827" max="2827" width="11.85546875" customWidth="1"/>
    <col min="2828" max="2828" width="11.28515625" customWidth="1"/>
    <col min="2829" max="2830" width="10.5703125" customWidth="1"/>
    <col min="2831" max="2831" width="9.7109375" customWidth="1"/>
    <col min="3068" max="3068" width="5.42578125" customWidth="1"/>
    <col min="3069" max="3069" width="54.7109375" customWidth="1"/>
    <col min="3070" max="3070" width="12" customWidth="1"/>
    <col min="3071" max="3071" width="10.5703125" customWidth="1"/>
    <col min="3072" max="3072" width="12" customWidth="1"/>
    <col min="3073" max="3073" width="12.7109375" customWidth="1"/>
    <col min="3074" max="3074" width="10.5703125" customWidth="1"/>
    <col min="3075" max="3075" width="10.85546875" customWidth="1"/>
    <col min="3076" max="3076" width="12.5703125" customWidth="1"/>
    <col min="3077" max="3077" width="12.140625" customWidth="1"/>
    <col min="3078" max="3078" width="11" customWidth="1"/>
    <col min="3079" max="3079" width="12.140625" customWidth="1"/>
    <col min="3080" max="3080" width="11.7109375" customWidth="1"/>
    <col min="3081" max="3081" width="13" customWidth="1"/>
    <col min="3082" max="3082" width="10.28515625" customWidth="1"/>
    <col min="3083" max="3083" width="11.85546875" customWidth="1"/>
    <col min="3084" max="3084" width="11.28515625" customWidth="1"/>
    <col min="3085" max="3086" width="10.5703125" customWidth="1"/>
    <col min="3087" max="3087" width="9.7109375" customWidth="1"/>
    <col min="3324" max="3324" width="5.42578125" customWidth="1"/>
    <col min="3325" max="3325" width="54.7109375" customWidth="1"/>
    <col min="3326" max="3326" width="12" customWidth="1"/>
    <col min="3327" max="3327" width="10.5703125" customWidth="1"/>
    <col min="3328" max="3328" width="12" customWidth="1"/>
    <col min="3329" max="3329" width="12.7109375" customWidth="1"/>
    <col min="3330" max="3330" width="10.5703125" customWidth="1"/>
    <col min="3331" max="3331" width="10.85546875" customWidth="1"/>
    <col min="3332" max="3332" width="12.5703125" customWidth="1"/>
    <col min="3333" max="3333" width="12.140625" customWidth="1"/>
    <col min="3334" max="3334" width="11" customWidth="1"/>
    <col min="3335" max="3335" width="12.140625" customWidth="1"/>
    <col min="3336" max="3336" width="11.7109375" customWidth="1"/>
    <col min="3337" max="3337" width="13" customWidth="1"/>
    <col min="3338" max="3338" width="10.28515625" customWidth="1"/>
    <col min="3339" max="3339" width="11.85546875" customWidth="1"/>
    <col min="3340" max="3340" width="11.28515625" customWidth="1"/>
    <col min="3341" max="3342" width="10.5703125" customWidth="1"/>
    <col min="3343" max="3343" width="9.7109375" customWidth="1"/>
    <col min="3580" max="3580" width="5.42578125" customWidth="1"/>
    <col min="3581" max="3581" width="54.7109375" customWidth="1"/>
    <col min="3582" max="3582" width="12" customWidth="1"/>
    <col min="3583" max="3583" width="10.5703125" customWidth="1"/>
    <col min="3584" max="3584" width="12" customWidth="1"/>
    <col min="3585" max="3585" width="12.7109375" customWidth="1"/>
    <col min="3586" max="3586" width="10.5703125" customWidth="1"/>
    <col min="3587" max="3587" width="10.85546875" customWidth="1"/>
    <col min="3588" max="3588" width="12.5703125" customWidth="1"/>
    <col min="3589" max="3589" width="12.140625" customWidth="1"/>
    <col min="3590" max="3590" width="11" customWidth="1"/>
    <col min="3591" max="3591" width="12.140625" customWidth="1"/>
    <col min="3592" max="3592" width="11.7109375" customWidth="1"/>
    <col min="3593" max="3593" width="13" customWidth="1"/>
    <col min="3594" max="3594" width="10.28515625" customWidth="1"/>
    <col min="3595" max="3595" width="11.85546875" customWidth="1"/>
    <col min="3596" max="3596" width="11.28515625" customWidth="1"/>
    <col min="3597" max="3598" width="10.5703125" customWidth="1"/>
    <col min="3599" max="3599" width="9.7109375" customWidth="1"/>
    <col min="3836" max="3836" width="5.42578125" customWidth="1"/>
    <col min="3837" max="3837" width="54.7109375" customWidth="1"/>
    <col min="3838" max="3838" width="12" customWidth="1"/>
    <col min="3839" max="3839" width="10.5703125" customWidth="1"/>
    <col min="3840" max="3840" width="12" customWidth="1"/>
    <col min="3841" max="3841" width="12.7109375" customWidth="1"/>
    <col min="3842" max="3842" width="10.5703125" customWidth="1"/>
    <col min="3843" max="3843" width="10.85546875" customWidth="1"/>
    <col min="3844" max="3844" width="12.5703125" customWidth="1"/>
    <col min="3845" max="3845" width="12.140625" customWidth="1"/>
    <col min="3846" max="3846" width="11" customWidth="1"/>
    <col min="3847" max="3847" width="12.140625" customWidth="1"/>
    <col min="3848" max="3848" width="11.7109375" customWidth="1"/>
    <col min="3849" max="3849" width="13" customWidth="1"/>
    <col min="3850" max="3850" width="10.28515625" customWidth="1"/>
    <col min="3851" max="3851" width="11.85546875" customWidth="1"/>
    <col min="3852" max="3852" width="11.28515625" customWidth="1"/>
    <col min="3853" max="3854" width="10.5703125" customWidth="1"/>
    <col min="3855" max="3855" width="9.7109375" customWidth="1"/>
    <col min="4092" max="4092" width="5.42578125" customWidth="1"/>
    <col min="4093" max="4093" width="54.7109375" customWidth="1"/>
    <col min="4094" max="4094" width="12" customWidth="1"/>
    <col min="4095" max="4095" width="10.5703125" customWidth="1"/>
    <col min="4096" max="4096" width="12" customWidth="1"/>
    <col min="4097" max="4097" width="12.7109375" customWidth="1"/>
    <col min="4098" max="4098" width="10.5703125" customWidth="1"/>
    <col min="4099" max="4099" width="10.85546875" customWidth="1"/>
    <col min="4100" max="4100" width="12.5703125" customWidth="1"/>
    <col min="4101" max="4101" width="12.140625" customWidth="1"/>
    <col min="4102" max="4102" width="11" customWidth="1"/>
    <col min="4103" max="4103" width="12.140625" customWidth="1"/>
    <col min="4104" max="4104" width="11.7109375" customWidth="1"/>
    <col min="4105" max="4105" width="13" customWidth="1"/>
    <col min="4106" max="4106" width="10.28515625" customWidth="1"/>
    <col min="4107" max="4107" width="11.85546875" customWidth="1"/>
    <col min="4108" max="4108" width="11.28515625" customWidth="1"/>
    <col min="4109" max="4110" width="10.5703125" customWidth="1"/>
    <col min="4111" max="4111" width="9.7109375" customWidth="1"/>
    <col min="4348" max="4348" width="5.42578125" customWidth="1"/>
    <col min="4349" max="4349" width="54.7109375" customWidth="1"/>
    <col min="4350" max="4350" width="12" customWidth="1"/>
    <col min="4351" max="4351" width="10.5703125" customWidth="1"/>
    <col min="4352" max="4352" width="12" customWidth="1"/>
    <col min="4353" max="4353" width="12.7109375" customWidth="1"/>
    <col min="4354" max="4354" width="10.5703125" customWidth="1"/>
    <col min="4355" max="4355" width="10.85546875" customWidth="1"/>
    <col min="4356" max="4356" width="12.5703125" customWidth="1"/>
    <col min="4357" max="4357" width="12.140625" customWidth="1"/>
    <col min="4358" max="4358" width="11" customWidth="1"/>
    <col min="4359" max="4359" width="12.140625" customWidth="1"/>
    <col min="4360" max="4360" width="11.7109375" customWidth="1"/>
    <col min="4361" max="4361" width="13" customWidth="1"/>
    <col min="4362" max="4362" width="10.28515625" customWidth="1"/>
    <col min="4363" max="4363" width="11.85546875" customWidth="1"/>
    <col min="4364" max="4364" width="11.28515625" customWidth="1"/>
    <col min="4365" max="4366" width="10.5703125" customWidth="1"/>
    <col min="4367" max="4367" width="9.7109375" customWidth="1"/>
    <col min="4604" max="4604" width="5.42578125" customWidth="1"/>
    <col min="4605" max="4605" width="54.7109375" customWidth="1"/>
    <col min="4606" max="4606" width="12" customWidth="1"/>
    <col min="4607" max="4607" width="10.5703125" customWidth="1"/>
    <col min="4608" max="4608" width="12" customWidth="1"/>
    <col min="4609" max="4609" width="12.7109375" customWidth="1"/>
    <col min="4610" max="4610" width="10.5703125" customWidth="1"/>
    <col min="4611" max="4611" width="10.85546875" customWidth="1"/>
    <col min="4612" max="4612" width="12.5703125" customWidth="1"/>
    <col min="4613" max="4613" width="12.140625" customWidth="1"/>
    <col min="4614" max="4614" width="11" customWidth="1"/>
    <col min="4615" max="4615" width="12.140625" customWidth="1"/>
    <col min="4616" max="4616" width="11.7109375" customWidth="1"/>
    <col min="4617" max="4617" width="13" customWidth="1"/>
    <col min="4618" max="4618" width="10.28515625" customWidth="1"/>
    <col min="4619" max="4619" width="11.85546875" customWidth="1"/>
    <col min="4620" max="4620" width="11.28515625" customWidth="1"/>
    <col min="4621" max="4622" width="10.5703125" customWidth="1"/>
    <col min="4623" max="4623" width="9.7109375" customWidth="1"/>
    <col min="4860" max="4860" width="5.42578125" customWidth="1"/>
    <col min="4861" max="4861" width="54.7109375" customWidth="1"/>
    <col min="4862" max="4862" width="12" customWidth="1"/>
    <col min="4863" max="4863" width="10.5703125" customWidth="1"/>
    <col min="4864" max="4864" width="12" customWidth="1"/>
    <col min="4865" max="4865" width="12.7109375" customWidth="1"/>
    <col min="4866" max="4866" width="10.5703125" customWidth="1"/>
    <col min="4867" max="4867" width="10.85546875" customWidth="1"/>
    <col min="4868" max="4868" width="12.5703125" customWidth="1"/>
    <col min="4869" max="4869" width="12.140625" customWidth="1"/>
    <col min="4870" max="4870" width="11" customWidth="1"/>
    <col min="4871" max="4871" width="12.140625" customWidth="1"/>
    <col min="4872" max="4872" width="11.7109375" customWidth="1"/>
    <col min="4873" max="4873" width="13" customWidth="1"/>
    <col min="4874" max="4874" width="10.28515625" customWidth="1"/>
    <col min="4875" max="4875" width="11.85546875" customWidth="1"/>
    <col min="4876" max="4876" width="11.28515625" customWidth="1"/>
    <col min="4877" max="4878" width="10.5703125" customWidth="1"/>
    <col min="4879" max="4879" width="9.7109375" customWidth="1"/>
    <col min="5116" max="5116" width="5.42578125" customWidth="1"/>
    <col min="5117" max="5117" width="54.7109375" customWidth="1"/>
    <col min="5118" max="5118" width="12" customWidth="1"/>
    <col min="5119" max="5119" width="10.5703125" customWidth="1"/>
    <col min="5120" max="5120" width="12" customWidth="1"/>
    <col min="5121" max="5121" width="12.7109375" customWidth="1"/>
    <col min="5122" max="5122" width="10.5703125" customWidth="1"/>
    <col min="5123" max="5123" width="10.85546875" customWidth="1"/>
    <col min="5124" max="5124" width="12.5703125" customWidth="1"/>
    <col min="5125" max="5125" width="12.140625" customWidth="1"/>
    <col min="5126" max="5126" width="11" customWidth="1"/>
    <col min="5127" max="5127" width="12.140625" customWidth="1"/>
    <col min="5128" max="5128" width="11.7109375" customWidth="1"/>
    <col min="5129" max="5129" width="13" customWidth="1"/>
    <col min="5130" max="5130" width="10.28515625" customWidth="1"/>
    <col min="5131" max="5131" width="11.85546875" customWidth="1"/>
    <col min="5132" max="5132" width="11.28515625" customWidth="1"/>
    <col min="5133" max="5134" width="10.5703125" customWidth="1"/>
    <col min="5135" max="5135" width="9.7109375" customWidth="1"/>
    <col min="5372" max="5372" width="5.42578125" customWidth="1"/>
    <col min="5373" max="5373" width="54.7109375" customWidth="1"/>
    <col min="5374" max="5374" width="12" customWidth="1"/>
    <col min="5375" max="5375" width="10.5703125" customWidth="1"/>
    <col min="5376" max="5376" width="12" customWidth="1"/>
    <col min="5377" max="5377" width="12.7109375" customWidth="1"/>
    <col min="5378" max="5378" width="10.5703125" customWidth="1"/>
    <col min="5379" max="5379" width="10.85546875" customWidth="1"/>
    <col min="5380" max="5380" width="12.5703125" customWidth="1"/>
    <col min="5381" max="5381" width="12.140625" customWidth="1"/>
    <col min="5382" max="5382" width="11" customWidth="1"/>
    <col min="5383" max="5383" width="12.140625" customWidth="1"/>
    <col min="5384" max="5384" width="11.7109375" customWidth="1"/>
    <col min="5385" max="5385" width="13" customWidth="1"/>
    <col min="5386" max="5386" width="10.28515625" customWidth="1"/>
    <col min="5387" max="5387" width="11.85546875" customWidth="1"/>
    <col min="5388" max="5388" width="11.28515625" customWidth="1"/>
    <col min="5389" max="5390" width="10.5703125" customWidth="1"/>
    <col min="5391" max="5391" width="9.7109375" customWidth="1"/>
    <col min="5628" max="5628" width="5.42578125" customWidth="1"/>
    <col min="5629" max="5629" width="54.7109375" customWidth="1"/>
    <col min="5630" max="5630" width="12" customWidth="1"/>
    <col min="5631" max="5631" width="10.5703125" customWidth="1"/>
    <col min="5632" max="5632" width="12" customWidth="1"/>
    <col min="5633" max="5633" width="12.7109375" customWidth="1"/>
    <col min="5634" max="5634" width="10.5703125" customWidth="1"/>
    <col min="5635" max="5635" width="10.85546875" customWidth="1"/>
    <col min="5636" max="5636" width="12.5703125" customWidth="1"/>
    <col min="5637" max="5637" width="12.140625" customWidth="1"/>
    <col min="5638" max="5638" width="11" customWidth="1"/>
    <col min="5639" max="5639" width="12.140625" customWidth="1"/>
    <col min="5640" max="5640" width="11.7109375" customWidth="1"/>
    <col min="5641" max="5641" width="13" customWidth="1"/>
    <col min="5642" max="5642" width="10.28515625" customWidth="1"/>
    <col min="5643" max="5643" width="11.85546875" customWidth="1"/>
    <col min="5644" max="5644" width="11.28515625" customWidth="1"/>
    <col min="5645" max="5646" width="10.5703125" customWidth="1"/>
    <col min="5647" max="5647" width="9.7109375" customWidth="1"/>
    <col min="5884" max="5884" width="5.42578125" customWidth="1"/>
    <col min="5885" max="5885" width="54.7109375" customWidth="1"/>
    <col min="5886" max="5886" width="12" customWidth="1"/>
    <col min="5887" max="5887" width="10.5703125" customWidth="1"/>
    <col min="5888" max="5888" width="12" customWidth="1"/>
    <col min="5889" max="5889" width="12.7109375" customWidth="1"/>
    <col min="5890" max="5890" width="10.5703125" customWidth="1"/>
    <col min="5891" max="5891" width="10.85546875" customWidth="1"/>
    <col min="5892" max="5892" width="12.5703125" customWidth="1"/>
    <col min="5893" max="5893" width="12.140625" customWidth="1"/>
    <col min="5894" max="5894" width="11" customWidth="1"/>
    <col min="5895" max="5895" width="12.140625" customWidth="1"/>
    <col min="5896" max="5896" width="11.7109375" customWidth="1"/>
    <col min="5897" max="5897" width="13" customWidth="1"/>
    <col min="5898" max="5898" width="10.28515625" customWidth="1"/>
    <col min="5899" max="5899" width="11.85546875" customWidth="1"/>
    <col min="5900" max="5900" width="11.28515625" customWidth="1"/>
    <col min="5901" max="5902" width="10.5703125" customWidth="1"/>
    <col min="5903" max="5903" width="9.7109375" customWidth="1"/>
    <col min="6140" max="6140" width="5.42578125" customWidth="1"/>
    <col min="6141" max="6141" width="54.7109375" customWidth="1"/>
    <col min="6142" max="6142" width="12" customWidth="1"/>
    <col min="6143" max="6143" width="10.5703125" customWidth="1"/>
    <col min="6144" max="6144" width="12" customWidth="1"/>
    <col min="6145" max="6145" width="12.7109375" customWidth="1"/>
    <col min="6146" max="6146" width="10.5703125" customWidth="1"/>
    <col min="6147" max="6147" width="10.85546875" customWidth="1"/>
    <col min="6148" max="6148" width="12.5703125" customWidth="1"/>
    <col min="6149" max="6149" width="12.140625" customWidth="1"/>
    <col min="6150" max="6150" width="11" customWidth="1"/>
    <col min="6151" max="6151" width="12.140625" customWidth="1"/>
    <col min="6152" max="6152" width="11.7109375" customWidth="1"/>
    <col min="6153" max="6153" width="13" customWidth="1"/>
    <col min="6154" max="6154" width="10.28515625" customWidth="1"/>
    <col min="6155" max="6155" width="11.85546875" customWidth="1"/>
    <col min="6156" max="6156" width="11.28515625" customWidth="1"/>
    <col min="6157" max="6158" width="10.5703125" customWidth="1"/>
    <col min="6159" max="6159" width="9.7109375" customWidth="1"/>
    <col min="6396" max="6396" width="5.42578125" customWidth="1"/>
    <col min="6397" max="6397" width="54.7109375" customWidth="1"/>
    <col min="6398" max="6398" width="12" customWidth="1"/>
    <col min="6399" max="6399" width="10.5703125" customWidth="1"/>
    <col min="6400" max="6400" width="12" customWidth="1"/>
    <col min="6401" max="6401" width="12.7109375" customWidth="1"/>
    <col min="6402" max="6402" width="10.5703125" customWidth="1"/>
    <col min="6403" max="6403" width="10.85546875" customWidth="1"/>
    <col min="6404" max="6404" width="12.5703125" customWidth="1"/>
    <col min="6405" max="6405" width="12.140625" customWidth="1"/>
    <col min="6406" max="6406" width="11" customWidth="1"/>
    <col min="6407" max="6407" width="12.140625" customWidth="1"/>
    <col min="6408" max="6408" width="11.7109375" customWidth="1"/>
    <col min="6409" max="6409" width="13" customWidth="1"/>
    <col min="6410" max="6410" width="10.28515625" customWidth="1"/>
    <col min="6411" max="6411" width="11.85546875" customWidth="1"/>
    <col min="6412" max="6412" width="11.28515625" customWidth="1"/>
    <col min="6413" max="6414" width="10.5703125" customWidth="1"/>
    <col min="6415" max="6415" width="9.7109375" customWidth="1"/>
    <col min="6652" max="6652" width="5.42578125" customWidth="1"/>
    <col min="6653" max="6653" width="54.7109375" customWidth="1"/>
    <col min="6654" max="6654" width="12" customWidth="1"/>
    <col min="6655" max="6655" width="10.5703125" customWidth="1"/>
    <col min="6656" max="6656" width="12" customWidth="1"/>
    <col min="6657" max="6657" width="12.7109375" customWidth="1"/>
    <col min="6658" max="6658" width="10.5703125" customWidth="1"/>
    <col min="6659" max="6659" width="10.85546875" customWidth="1"/>
    <col min="6660" max="6660" width="12.5703125" customWidth="1"/>
    <col min="6661" max="6661" width="12.140625" customWidth="1"/>
    <col min="6662" max="6662" width="11" customWidth="1"/>
    <col min="6663" max="6663" width="12.140625" customWidth="1"/>
    <col min="6664" max="6664" width="11.7109375" customWidth="1"/>
    <col min="6665" max="6665" width="13" customWidth="1"/>
    <col min="6666" max="6666" width="10.28515625" customWidth="1"/>
    <col min="6667" max="6667" width="11.85546875" customWidth="1"/>
    <col min="6668" max="6668" width="11.28515625" customWidth="1"/>
    <col min="6669" max="6670" width="10.5703125" customWidth="1"/>
    <col min="6671" max="6671" width="9.7109375" customWidth="1"/>
    <col min="6908" max="6908" width="5.42578125" customWidth="1"/>
    <col min="6909" max="6909" width="54.7109375" customWidth="1"/>
    <col min="6910" max="6910" width="12" customWidth="1"/>
    <col min="6911" max="6911" width="10.5703125" customWidth="1"/>
    <col min="6912" max="6912" width="12" customWidth="1"/>
    <col min="6913" max="6913" width="12.7109375" customWidth="1"/>
    <col min="6914" max="6914" width="10.5703125" customWidth="1"/>
    <col min="6915" max="6915" width="10.85546875" customWidth="1"/>
    <col min="6916" max="6916" width="12.5703125" customWidth="1"/>
    <col min="6917" max="6917" width="12.140625" customWidth="1"/>
    <col min="6918" max="6918" width="11" customWidth="1"/>
    <col min="6919" max="6919" width="12.140625" customWidth="1"/>
    <col min="6920" max="6920" width="11.7109375" customWidth="1"/>
    <col min="6921" max="6921" width="13" customWidth="1"/>
    <col min="6922" max="6922" width="10.28515625" customWidth="1"/>
    <col min="6923" max="6923" width="11.85546875" customWidth="1"/>
    <col min="6924" max="6924" width="11.28515625" customWidth="1"/>
    <col min="6925" max="6926" width="10.5703125" customWidth="1"/>
    <col min="6927" max="6927" width="9.7109375" customWidth="1"/>
    <col min="7164" max="7164" width="5.42578125" customWidth="1"/>
    <col min="7165" max="7165" width="54.7109375" customWidth="1"/>
    <col min="7166" max="7166" width="12" customWidth="1"/>
    <col min="7167" max="7167" width="10.5703125" customWidth="1"/>
    <col min="7168" max="7168" width="12" customWidth="1"/>
    <col min="7169" max="7169" width="12.7109375" customWidth="1"/>
    <col min="7170" max="7170" width="10.5703125" customWidth="1"/>
    <col min="7171" max="7171" width="10.85546875" customWidth="1"/>
    <col min="7172" max="7172" width="12.5703125" customWidth="1"/>
    <col min="7173" max="7173" width="12.140625" customWidth="1"/>
    <col min="7174" max="7174" width="11" customWidth="1"/>
    <col min="7175" max="7175" width="12.140625" customWidth="1"/>
    <col min="7176" max="7176" width="11.7109375" customWidth="1"/>
    <col min="7177" max="7177" width="13" customWidth="1"/>
    <col min="7178" max="7178" width="10.28515625" customWidth="1"/>
    <col min="7179" max="7179" width="11.85546875" customWidth="1"/>
    <col min="7180" max="7180" width="11.28515625" customWidth="1"/>
    <col min="7181" max="7182" width="10.5703125" customWidth="1"/>
    <col min="7183" max="7183" width="9.7109375" customWidth="1"/>
    <col min="7420" max="7420" width="5.42578125" customWidth="1"/>
    <col min="7421" max="7421" width="54.7109375" customWidth="1"/>
    <col min="7422" max="7422" width="12" customWidth="1"/>
    <col min="7423" max="7423" width="10.5703125" customWidth="1"/>
    <col min="7424" max="7424" width="12" customWidth="1"/>
    <col min="7425" max="7425" width="12.7109375" customWidth="1"/>
    <col min="7426" max="7426" width="10.5703125" customWidth="1"/>
    <col min="7427" max="7427" width="10.85546875" customWidth="1"/>
    <col min="7428" max="7428" width="12.5703125" customWidth="1"/>
    <col min="7429" max="7429" width="12.140625" customWidth="1"/>
    <col min="7430" max="7430" width="11" customWidth="1"/>
    <col min="7431" max="7431" width="12.140625" customWidth="1"/>
    <col min="7432" max="7432" width="11.7109375" customWidth="1"/>
    <col min="7433" max="7433" width="13" customWidth="1"/>
    <col min="7434" max="7434" width="10.28515625" customWidth="1"/>
    <col min="7435" max="7435" width="11.85546875" customWidth="1"/>
    <col min="7436" max="7436" width="11.28515625" customWidth="1"/>
    <col min="7437" max="7438" width="10.5703125" customWidth="1"/>
    <col min="7439" max="7439" width="9.7109375" customWidth="1"/>
    <col min="7676" max="7676" width="5.42578125" customWidth="1"/>
    <col min="7677" max="7677" width="54.7109375" customWidth="1"/>
    <col min="7678" max="7678" width="12" customWidth="1"/>
    <col min="7679" max="7679" width="10.5703125" customWidth="1"/>
    <col min="7680" max="7680" width="12" customWidth="1"/>
    <col min="7681" max="7681" width="12.7109375" customWidth="1"/>
    <col min="7682" max="7682" width="10.5703125" customWidth="1"/>
    <col min="7683" max="7683" width="10.85546875" customWidth="1"/>
    <col min="7684" max="7684" width="12.5703125" customWidth="1"/>
    <col min="7685" max="7685" width="12.140625" customWidth="1"/>
    <col min="7686" max="7686" width="11" customWidth="1"/>
    <col min="7687" max="7687" width="12.140625" customWidth="1"/>
    <col min="7688" max="7688" width="11.7109375" customWidth="1"/>
    <col min="7689" max="7689" width="13" customWidth="1"/>
    <col min="7690" max="7690" width="10.28515625" customWidth="1"/>
    <col min="7691" max="7691" width="11.85546875" customWidth="1"/>
    <col min="7692" max="7692" width="11.28515625" customWidth="1"/>
    <col min="7693" max="7694" width="10.5703125" customWidth="1"/>
    <col min="7695" max="7695" width="9.7109375" customWidth="1"/>
    <col min="7932" max="7932" width="5.42578125" customWidth="1"/>
    <col min="7933" max="7933" width="54.7109375" customWidth="1"/>
    <col min="7934" max="7934" width="12" customWidth="1"/>
    <col min="7935" max="7935" width="10.5703125" customWidth="1"/>
    <col min="7936" max="7936" width="12" customWidth="1"/>
    <col min="7937" max="7937" width="12.7109375" customWidth="1"/>
    <col min="7938" max="7938" width="10.5703125" customWidth="1"/>
    <col min="7939" max="7939" width="10.85546875" customWidth="1"/>
    <col min="7940" max="7940" width="12.5703125" customWidth="1"/>
    <col min="7941" max="7941" width="12.140625" customWidth="1"/>
    <col min="7942" max="7942" width="11" customWidth="1"/>
    <col min="7943" max="7943" width="12.140625" customWidth="1"/>
    <col min="7944" max="7944" width="11.7109375" customWidth="1"/>
    <col min="7945" max="7945" width="13" customWidth="1"/>
    <col min="7946" max="7946" width="10.28515625" customWidth="1"/>
    <col min="7947" max="7947" width="11.85546875" customWidth="1"/>
    <col min="7948" max="7948" width="11.28515625" customWidth="1"/>
    <col min="7949" max="7950" width="10.5703125" customWidth="1"/>
    <col min="7951" max="7951" width="9.7109375" customWidth="1"/>
    <col min="8188" max="8188" width="5.42578125" customWidth="1"/>
    <col min="8189" max="8189" width="54.7109375" customWidth="1"/>
    <col min="8190" max="8190" width="12" customWidth="1"/>
    <col min="8191" max="8191" width="10.5703125" customWidth="1"/>
    <col min="8192" max="8192" width="12" customWidth="1"/>
    <col min="8193" max="8193" width="12.7109375" customWidth="1"/>
    <col min="8194" max="8194" width="10.5703125" customWidth="1"/>
    <col min="8195" max="8195" width="10.85546875" customWidth="1"/>
    <col min="8196" max="8196" width="12.5703125" customWidth="1"/>
    <col min="8197" max="8197" width="12.140625" customWidth="1"/>
    <col min="8198" max="8198" width="11" customWidth="1"/>
    <col min="8199" max="8199" width="12.140625" customWidth="1"/>
    <col min="8200" max="8200" width="11.7109375" customWidth="1"/>
    <col min="8201" max="8201" width="13" customWidth="1"/>
    <col min="8202" max="8202" width="10.28515625" customWidth="1"/>
    <col min="8203" max="8203" width="11.85546875" customWidth="1"/>
    <col min="8204" max="8204" width="11.28515625" customWidth="1"/>
    <col min="8205" max="8206" width="10.5703125" customWidth="1"/>
    <col min="8207" max="8207" width="9.7109375" customWidth="1"/>
    <col min="8444" max="8444" width="5.42578125" customWidth="1"/>
    <col min="8445" max="8445" width="54.7109375" customWidth="1"/>
    <col min="8446" max="8446" width="12" customWidth="1"/>
    <col min="8447" max="8447" width="10.5703125" customWidth="1"/>
    <col min="8448" max="8448" width="12" customWidth="1"/>
    <col min="8449" max="8449" width="12.7109375" customWidth="1"/>
    <col min="8450" max="8450" width="10.5703125" customWidth="1"/>
    <col min="8451" max="8451" width="10.85546875" customWidth="1"/>
    <col min="8452" max="8452" width="12.5703125" customWidth="1"/>
    <col min="8453" max="8453" width="12.140625" customWidth="1"/>
    <col min="8454" max="8454" width="11" customWidth="1"/>
    <col min="8455" max="8455" width="12.140625" customWidth="1"/>
    <col min="8456" max="8456" width="11.7109375" customWidth="1"/>
    <col min="8457" max="8457" width="13" customWidth="1"/>
    <col min="8458" max="8458" width="10.28515625" customWidth="1"/>
    <col min="8459" max="8459" width="11.85546875" customWidth="1"/>
    <col min="8460" max="8460" width="11.28515625" customWidth="1"/>
    <col min="8461" max="8462" width="10.5703125" customWidth="1"/>
    <col min="8463" max="8463" width="9.7109375" customWidth="1"/>
    <col min="8700" max="8700" width="5.42578125" customWidth="1"/>
    <col min="8701" max="8701" width="54.7109375" customWidth="1"/>
    <col min="8702" max="8702" width="12" customWidth="1"/>
    <col min="8703" max="8703" width="10.5703125" customWidth="1"/>
    <col min="8704" max="8704" width="12" customWidth="1"/>
    <col min="8705" max="8705" width="12.7109375" customWidth="1"/>
    <col min="8706" max="8706" width="10.5703125" customWidth="1"/>
    <col min="8707" max="8707" width="10.85546875" customWidth="1"/>
    <col min="8708" max="8708" width="12.5703125" customWidth="1"/>
    <col min="8709" max="8709" width="12.140625" customWidth="1"/>
    <col min="8710" max="8710" width="11" customWidth="1"/>
    <col min="8711" max="8711" width="12.140625" customWidth="1"/>
    <col min="8712" max="8712" width="11.7109375" customWidth="1"/>
    <col min="8713" max="8713" width="13" customWidth="1"/>
    <col min="8714" max="8714" width="10.28515625" customWidth="1"/>
    <col min="8715" max="8715" width="11.85546875" customWidth="1"/>
    <col min="8716" max="8716" width="11.28515625" customWidth="1"/>
    <col min="8717" max="8718" width="10.5703125" customWidth="1"/>
    <col min="8719" max="8719" width="9.7109375" customWidth="1"/>
    <col min="8956" max="8956" width="5.42578125" customWidth="1"/>
    <col min="8957" max="8957" width="54.7109375" customWidth="1"/>
    <col min="8958" max="8958" width="12" customWidth="1"/>
    <col min="8959" max="8959" width="10.5703125" customWidth="1"/>
    <col min="8960" max="8960" width="12" customWidth="1"/>
    <col min="8961" max="8961" width="12.7109375" customWidth="1"/>
    <col min="8962" max="8962" width="10.5703125" customWidth="1"/>
    <col min="8963" max="8963" width="10.85546875" customWidth="1"/>
    <col min="8964" max="8964" width="12.5703125" customWidth="1"/>
    <col min="8965" max="8965" width="12.140625" customWidth="1"/>
    <col min="8966" max="8966" width="11" customWidth="1"/>
    <col min="8967" max="8967" width="12.140625" customWidth="1"/>
    <col min="8968" max="8968" width="11.7109375" customWidth="1"/>
    <col min="8969" max="8969" width="13" customWidth="1"/>
    <col min="8970" max="8970" width="10.28515625" customWidth="1"/>
    <col min="8971" max="8971" width="11.85546875" customWidth="1"/>
    <col min="8972" max="8972" width="11.28515625" customWidth="1"/>
    <col min="8973" max="8974" width="10.5703125" customWidth="1"/>
    <col min="8975" max="8975" width="9.7109375" customWidth="1"/>
    <col min="9212" max="9212" width="5.42578125" customWidth="1"/>
    <col min="9213" max="9213" width="54.7109375" customWidth="1"/>
    <col min="9214" max="9214" width="12" customWidth="1"/>
    <col min="9215" max="9215" width="10.5703125" customWidth="1"/>
    <col min="9216" max="9216" width="12" customWidth="1"/>
    <col min="9217" max="9217" width="12.7109375" customWidth="1"/>
    <col min="9218" max="9218" width="10.5703125" customWidth="1"/>
    <col min="9219" max="9219" width="10.85546875" customWidth="1"/>
    <col min="9220" max="9220" width="12.5703125" customWidth="1"/>
    <col min="9221" max="9221" width="12.140625" customWidth="1"/>
    <col min="9222" max="9222" width="11" customWidth="1"/>
    <col min="9223" max="9223" width="12.140625" customWidth="1"/>
    <col min="9224" max="9224" width="11.7109375" customWidth="1"/>
    <col min="9225" max="9225" width="13" customWidth="1"/>
    <col min="9226" max="9226" width="10.28515625" customWidth="1"/>
    <col min="9227" max="9227" width="11.85546875" customWidth="1"/>
    <col min="9228" max="9228" width="11.28515625" customWidth="1"/>
    <col min="9229" max="9230" width="10.5703125" customWidth="1"/>
    <col min="9231" max="9231" width="9.7109375" customWidth="1"/>
    <col min="9468" max="9468" width="5.42578125" customWidth="1"/>
    <col min="9469" max="9469" width="54.7109375" customWidth="1"/>
    <col min="9470" max="9470" width="12" customWidth="1"/>
    <col min="9471" max="9471" width="10.5703125" customWidth="1"/>
    <col min="9472" max="9472" width="12" customWidth="1"/>
    <col min="9473" max="9473" width="12.7109375" customWidth="1"/>
    <col min="9474" max="9474" width="10.5703125" customWidth="1"/>
    <col min="9475" max="9475" width="10.85546875" customWidth="1"/>
    <col min="9476" max="9476" width="12.5703125" customWidth="1"/>
    <col min="9477" max="9477" width="12.140625" customWidth="1"/>
    <col min="9478" max="9478" width="11" customWidth="1"/>
    <col min="9479" max="9479" width="12.140625" customWidth="1"/>
    <col min="9480" max="9480" width="11.7109375" customWidth="1"/>
    <col min="9481" max="9481" width="13" customWidth="1"/>
    <col min="9482" max="9482" width="10.28515625" customWidth="1"/>
    <col min="9483" max="9483" width="11.85546875" customWidth="1"/>
    <col min="9484" max="9484" width="11.28515625" customWidth="1"/>
    <col min="9485" max="9486" width="10.5703125" customWidth="1"/>
    <col min="9487" max="9487" width="9.7109375" customWidth="1"/>
    <col min="9724" max="9724" width="5.42578125" customWidth="1"/>
    <col min="9725" max="9725" width="54.7109375" customWidth="1"/>
    <col min="9726" max="9726" width="12" customWidth="1"/>
    <col min="9727" max="9727" width="10.5703125" customWidth="1"/>
    <col min="9728" max="9728" width="12" customWidth="1"/>
    <col min="9729" max="9729" width="12.7109375" customWidth="1"/>
    <col min="9730" max="9730" width="10.5703125" customWidth="1"/>
    <col min="9731" max="9731" width="10.85546875" customWidth="1"/>
    <col min="9732" max="9732" width="12.5703125" customWidth="1"/>
    <col min="9733" max="9733" width="12.140625" customWidth="1"/>
    <col min="9734" max="9734" width="11" customWidth="1"/>
    <col min="9735" max="9735" width="12.140625" customWidth="1"/>
    <col min="9736" max="9736" width="11.7109375" customWidth="1"/>
    <col min="9737" max="9737" width="13" customWidth="1"/>
    <col min="9738" max="9738" width="10.28515625" customWidth="1"/>
    <col min="9739" max="9739" width="11.85546875" customWidth="1"/>
    <col min="9740" max="9740" width="11.28515625" customWidth="1"/>
    <col min="9741" max="9742" width="10.5703125" customWidth="1"/>
    <col min="9743" max="9743" width="9.7109375" customWidth="1"/>
    <col min="9980" max="9980" width="5.42578125" customWidth="1"/>
    <col min="9981" max="9981" width="54.7109375" customWidth="1"/>
    <col min="9982" max="9982" width="12" customWidth="1"/>
    <col min="9983" max="9983" width="10.5703125" customWidth="1"/>
    <col min="9984" max="9984" width="12" customWidth="1"/>
    <col min="9985" max="9985" width="12.7109375" customWidth="1"/>
    <col min="9986" max="9986" width="10.5703125" customWidth="1"/>
    <col min="9987" max="9987" width="10.85546875" customWidth="1"/>
    <col min="9988" max="9988" width="12.5703125" customWidth="1"/>
    <col min="9989" max="9989" width="12.140625" customWidth="1"/>
    <col min="9990" max="9990" width="11" customWidth="1"/>
    <col min="9991" max="9991" width="12.140625" customWidth="1"/>
    <col min="9992" max="9992" width="11.7109375" customWidth="1"/>
    <col min="9993" max="9993" width="13" customWidth="1"/>
    <col min="9994" max="9994" width="10.28515625" customWidth="1"/>
    <col min="9995" max="9995" width="11.85546875" customWidth="1"/>
    <col min="9996" max="9996" width="11.28515625" customWidth="1"/>
    <col min="9997" max="9998" width="10.5703125" customWidth="1"/>
    <col min="9999" max="9999" width="9.7109375" customWidth="1"/>
    <col min="10236" max="10236" width="5.42578125" customWidth="1"/>
    <col min="10237" max="10237" width="54.7109375" customWidth="1"/>
    <col min="10238" max="10238" width="12" customWidth="1"/>
    <col min="10239" max="10239" width="10.5703125" customWidth="1"/>
    <col min="10240" max="10240" width="12" customWidth="1"/>
    <col min="10241" max="10241" width="12.7109375" customWidth="1"/>
    <col min="10242" max="10242" width="10.5703125" customWidth="1"/>
    <col min="10243" max="10243" width="10.85546875" customWidth="1"/>
    <col min="10244" max="10244" width="12.5703125" customWidth="1"/>
    <col min="10245" max="10245" width="12.140625" customWidth="1"/>
    <col min="10246" max="10246" width="11" customWidth="1"/>
    <col min="10247" max="10247" width="12.140625" customWidth="1"/>
    <col min="10248" max="10248" width="11.7109375" customWidth="1"/>
    <col min="10249" max="10249" width="13" customWidth="1"/>
    <col min="10250" max="10250" width="10.28515625" customWidth="1"/>
    <col min="10251" max="10251" width="11.85546875" customWidth="1"/>
    <col min="10252" max="10252" width="11.28515625" customWidth="1"/>
    <col min="10253" max="10254" width="10.5703125" customWidth="1"/>
    <col min="10255" max="10255" width="9.7109375" customWidth="1"/>
    <col min="10492" max="10492" width="5.42578125" customWidth="1"/>
    <col min="10493" max="10493" width="54.7109375" customWidth="1"/>
    <col min="10494" max="10494" width="12" customWidth="1"/>
    <col min="10495" max="10495" width="10.5703125" customWidth="1"/>
    <col min="10496" max="10496" width="12" customWidth="1"/>
    <col min="10497" max="10497" width="12.7109375" customWidth="1"/>
    <col min="10498" max="10498" width="10.5703125" customWidth="1"/>
    <col min="10499" max="10499" width="10.85546875" customWidth="1"/>
    <col min="10500" max="10500" width="12.5703125" customWidth="1"/>
    <col min="10501" max="10501" width="12.140625" customWidth="1"/>
    <col min="10502" max="10502" width="11" customWidth="1"/>
    <col min="10503" max="10503" width="12.140625" customWidth="1"/>
    <col min="10504" max="10504" width="11.7109375" customWidth="1"/>
    <col min="10505" max="10505" width="13" customWidth="1"/>
    <col min="10506" max="10506" width="10.28515625" customWidth="1"/>
    <col min="10507" max="10507" width="11.85546875" customWidth="1"/>
    <col min="10508" max="10508" width="11.28515625" customWidth="1"/>
    <col min="10509" max="10510" width="10.5703125" customWidth="1"/>
    <col min="10511" max="10511" width="9.7109375" customWidth="1"/>
    <col min="10748" max="10748" width="5.42578125" customWidth="1"/>
    <col min="10749" max="10749" width="54.7109375" customWidth="1"/>
    <col min="10750" max="10750" width="12" customWidth="1"/>
    <col min="10751" max="10751" width="10.5703125" customWidth="1"/>
    <col min="10752" max="10752" width="12" customWidth="1"/>
    <col min="10753" max="10753" width="12.7109375" customWidth="1"/>
    <col min="10754" max="10754" width="10.5703125" customWidth="1"/>
    <col min="10755" max="10755" width="10.85546875" customWidth="1"/>
    <col min="10756" max="10756" width="12.5703125" customWidth="1"/>
    <col min="10757" max="10757" width="12.140625" customWidth="1"/>
    <col min="10758" max="10758" width="11" customWidth="1"/>
    <col min="10759" max="10759" width="12.140625" customWidth="1"/>
    <col min="10760" max="10760" width="11.7109375" customWidth="1"/>
    <col min="10761" max="10761" width="13" customWidth="1"/>
    <col min="10762" max="10762" width="10.28515625" customWidth="1"/>
    <col min="10763" max="10763" width="11.85546875" customWidth="1"/>
    <col min="10764" max="10764" width="11.28515625" customWidth="1"/>
    <col min="10765" max="10766" width="10.5703125" customWidth="1"/>
    <col min="10767" max="10767" width="9.7109375" customWidth="1"/>
    <col min="11004" max="11004" width="5.42578125" customWidth="1"/>
    <col min="11005" max="11005" width="54.7109375" customWidth="1"/>
    <col min="11006" max="11006" width="12" customWidth="1"/>
    <col min="11007" max="11007" width="10.5703125" customWidth="1"/>
    <col min="11008" max="11008" width="12" customWidth="1"/>
    <col min="11009" max="11009" width="12.7109375" customWidth="1"/>
    <col min="11010" max="11010" width="10.5703125" customWidth="1"/>
    <col min="11011" max="11011" width="10.85546875" customWidth="1"/>
    <col min="11012" max="11012" width="12.5703125" customWidth="1"/>
    <col min="11013" max="11013" width="12.140625" customWidth="1"/>
    <col min="11014" max="11014" width="11" customWidth="1"/>
    <col min="11015" max="11015" width="12.140625" customWidth="1"/>
    <col min="11016" max="11016" width="11.7109375" customWidth="1"/>
    <col min="11017" max="11017" width="13" customWidth="1"/>
    <col min="11018" max="11018" width="10.28515625" customWidth="1"/>
    <col min="11019" max="11019" width="11.85546875" customWidth="1"/>
    <col min="11020" max="11020" width="11.28515625" customWidth="1"/>
    <col min="11021" max="11022" width="10.5703125" customWidth="1"/>
    <col min="11023" max="11023" width="9.7109375" customWidth="1"/>
    <col min="11260" max="11260" width="5.42578125" customWidth="1"/>
    <col min="11261" max="11261" width="54.7109375" customWidth="1"/>
    <col min="11262" max="11262" width="12" customWidth="1"/>
    <col min="11263" max="11263" width="10.5703125" customWidth="1"/>
    <col min="11264" max="11264" width="12" customWidth="1"/>
    <col min="11265" max="11265" width="12.7109375" customWidth="1"/>
    <col min="11266" max="11266" width="10.5703125" customWidth="1"/>
    <col min="11267" max="11267" width="10.85546875" customWidth="1"/>
    <col min="11268" max="11268" width="12.5703125" customWidth="1"/>
    <col min="11269" max="11269" width="12.140625" customWidth="1"/>
    <col min="11270" max="11270" width="11" customWidth="1"/>
    <col min="11271" max="11271" width="12.140625" customWidth="1"/>
    <col min="11272" max="11272" width="11.7109375" customWidth="1"/>
    <col min="11273" max="11273" width="13" customWidth="1"/>
    <col min="11274" max="11274" width="10.28515625" customWidth="1"/>
    <col min="11275" max="11275" width="11.85546875" customWidth="1"/>
    <col min="11276" max="11276" width="11.28515625" customWidth="1"/>
    <col min="11277" max="11278" width="10.5703125" customWidth="1"/>
    <col min="11279" max="11279" width="9.7109375" customWidth="1"/>
    <col min="11516" max="11516" width="5.42578125" customWidth="1"/>
    <col min="11517" max="11517" width="54.7109375" customWidth="1"/>
    <col min="11518" max="11518" width="12" customWidth="1"/>
    <col min="11519" max="11519" width="10.5703125" customWidth="1"/>
    <col min="11520" max="11520" width="12" customWidth="1"/>
    <col min="11521" max="11521" width="12.7109375" customWidth="1"/>
    <col min="11522" max="11522" width="10.5703125" customWidth="1"/>
    <col min="11523" max="11523" width="10.85546875" customWidth="1"/>
    <col min="11524" max="11524" width="12.5703125" customWidth="1"/>
    <col min="11525" max="11525" width="12.140625" customWidth="1"/>
    <col min="11526" max="11526" width="11" customWidth="1"/>
    <col min="11527" max="11527" width="12.140625" customWidth="1"/>
    <col min="11528" max="11528" width="11.7109375" customWidth="1"/>
    <col min="11529" max="11529" width="13" customWidth="1"/>
    <col min="11530" max="11530" width="10.28515625" customWidth="1"/>
    <col min="11531" max="11531" width="11.85546875" customWidth="1"/>
    <col min="11532" max="11532" width="11.28515625" customWidth="1"/>
    <col min="11533" max="11534" width="10.5703125" customWidth="1"/>
    <col min="11535" max="11535" width="9.7109375" customWidth="1"/>
    <col min="11772" max="11772" width="5.42578125" customWidth="1"/>
    <col min="11773" max="11773" width="54.7109375" customWidth="1"/>
    <col min="11774" max="11774" width="12" customWidth="1"/>
    <col min="11775" max="11775" width="10.5703125" customWidth="1"/>
    <col min="11776" max="11776" width="12" customWidth="1"/>
    <col min="11777" max="11777" width="12.7109375" customWidth="1"/>
    <col min="11778" max="11778" width="10.5703125" customWidth="1"/>
    <col min="11779" max="11779" width="10.85546875" customWidth="1"/>
    <col min="11780" max="11780" width="12.5703125" customWidth="1"/>
    <col min="11781" max="11781" width="12.140625" customWidth="1"/>
    <col min="11782" max="11782" width="11" customWidth="1"/>
    <col min="11783" max="11783" width="12.140625" customWidth="1"/>
    <col min="11784" max="11784" width="11.7109375" customWidth="1"/>
    <col min="11785" max="11785" width="13" customWidth="1"/>
    <col min="11786" max="11786" width="10.28515625" customWidth="1"/>
    <col min="11787" max="11787" width="11.85546875" customWidth="1"/>
    <col min="11788" max="11788" width="11.28515625" customWidth="1"/>
    <col min="11789" max="11790" width="10.5703125" customWidth="1"/>
    <col min="11791" max="11791" width="9.7109375" customWidth="1"/>
    <col min="12028" max="12028" width="5.42578125" customWidth="1"/>
    <col min="12029" max="12029" width="54.7109375" customWidth="1"/>
    <col min="12030" max="12030" width="12" customWidth="1"/>
    <col min="12031" max="12031" width="10.5703125" customWidth="1"/>
    <col min="12032" max="12032" width="12" customWidth="1"/>
    <col min="12033" max="12033" width="12.7109375" customWidth="1"/>
    <col min="12034" max="12034" width="10.5703125" customWidth="1"/>
    <col min="12035" max="12035" width="10.85546875" customWidth="1"/>
    <col min="12036" max="12036" width="12.5703125" customWidth="1"/>
    <col min="12037" max="12037" width="12.140625" customWidth="1"/>
    <col min="12038" max="12038" width="11" customWidth="1"/>
    <col min="12039" max="12039" width="12.140625" customWidth="1"/>
    <col min="12040" max="12040" width="11.7109375" customWidth="1"/>
    <col min="12041" max="12041" width="13" customWidth="1"/>
    <col min="12042" max="12042" width="10.28515625" customWidth="1"/>
    <col min="12043" max="12043" width="11.85546875" customWidth="1"/>
    <col min="12044" max="12044" width="11.28515625" customWidth="1"/>
    <col min="12045" max="12046" width="10.5703125" customWidth="1"/>
    <col min="12047" max="12047" width="9.7109375" customWidth="1"/>
    <col min="12284" max="12284" width="5.42578125" customWidth="1"/>
    <col min="12285" max="12285" width="54.7109375" customWidth="1"/>
    <col min="12286" max="12286" width="12" customWidth="1"/>
    <col min="12287" max="12287" width="10.5703125" customWidth="1"/>
    <col min="12288" max="12288" width="12" customWidth="1"/>
    <col min="12289" max="12289" width="12.7109375" customWidth="1"/>
    <col min="12290" max="12290" width="10.5703125" customWidth="1"/>
    <col min="12291" max="12291" width="10.85546875" customWidth="1"/>
    <col min="12292" max="12292" width="12.5703125" customWidth="1"/>
    <col min="12293" max="12293" width="12.140625" customWidth="1"/>
    <col min="12294" max="12294" width="11" customWidth="1"/>
    <col min="12295" max="12295" width="12.140625" customWidth="1"/>
    <col min="12296" max="12296" width="11.7109375" customWidth="1"/>
    <col min="12297" max="12297" width="13" customWidth="1"/>
    <col min="12298" max="12298" width="10.28515625" customWidth="1"/>
    <col min="12299" max="12299" width="11.85546875" customWidth="1"/>
    <col min="12300" max="12300" width="11.28515625" customWidth="1"/>
    <col min="12301" max="12302" width="10.5703125" customWidth="1"/>
    <col min="12303" max="12303" width="9.7109375" customWidth="1"/>
    <col min="12540" max="12540" width="5.42578125" customWidth="1"/>
    <col min="12541" max="12541" width="54.7109375" customWidth="1"/>
    <col min="12542" max="12542" width="12" customWidth="1"/>
    <col min="12543" max="12543" width="10.5703125" customWidth="1"/>
    <col min="12544" max="12544" width="12" customWidth="1"/>
    <col min="12545" max="12545" width="12.7109375" customWidth="1"/>
    <col min="12546" max="12546" width="10.5703125" customWidth="1"/>
    <col min="12547" max="12547" width="10.85546875" customWidth="1"/>
    <col min="12548" max="12548" width="12.5703125" customWidth="1"/>
    <col min="12549" max="12549" width="12.140625" customWidth="1"/>
    <col min="12550" max="12550" width="11" customWidth="1"/>
    <col min="12551" max="12551" width="12.140625" customWidth="1"/>
    <col min="12552" max="12552" width="11.7109375" customWidth="1"/>
    <col min="12553" max="12553" width="13" customWidth="1"/>
    <col min="12554" max="12554" width="10.28515625" customWidth="1"/>
    <col min="12555" max="12555" width="11.85546875" customWidth="1"/>
    <col min="12556" max="12556" width="11.28515625" customWidth="1"/>
    <col min="12557" max="12558" width="10.5703125" customWidth="1"/>
    <col min="12559" max="12559" width="9.7109375" customWidth="1"/>
    <col min="12796" max="12796" width="5.42578125" customWidth="1"/>
    <col min="12797" max="12797" width="54.7109375" customWidth="1"/>
    <col min="12798" max="12798" width="12" customWidth="1"/>
    <col min="12799" max="12799" width="10.5703125" customWidth="1"/>
    <col min="12800" max="12800" width="12" customWidth="1"/>
    <col min="12801" max="12801" width="12.7109375" customWidth="1"/>
    <col min="12802" max="12802" width="10.5703125" customWidth="1"/>
    <col min="12803" max="12803" width="10.85546875" customWidth="1"/>
    <col min="12804" max="12804" width="12.5703125" customWidth="1"/>
    <col min="12805" max="12805" width="12.140625" customWidth="1"/>
    <col min="12806" max="12806" width="11" customWidth="1"/>
    <col min="12807" max="12807" width="12.140625" customWidth="1"/>
    <col min="12808" max="12808" width="11.7109375" customWidth="1"/>
    <col min="12809" max="12809" width="13" customWidth="1"/>
    <col min="12810" max="12810" width="10.28515625" customWidth="1"/>
    <col min="12811" max="12811" width="11.85546875" customWidth="1"/>
    <col min="12812" max="12812" width="11.28515625" customWidth="1"/>
    <col min="12813" max="12814" width="10.5703125" customWidth="1"/>
    <col min="12815" max="12815" width="9.7109375" customWidth="1"/>
    <col min="13052" max="13052" width="5.42578125" customWidth="1"/>
    <col min="13053" max="13053" width="54.7109375" customWidth="1"/>
    <col min="13054" max="13054" width="12" customWidth="1"/>
    <col min="13055" max="13055" width="10.5703125" customWidth="1"/>
    <col min="13056" max="13056" width="12" customWidth="1"/>
    <col min="13057" max="13057" width="12.7109375" customWidth="1"/>
    <col min="13058" max="13058" width="10.5703125" customWidth="1"/>
    <col min="13059" max="13059" width="10.85546875" customWidth="1"/>
    <col min="13060" max="13060" width="12.5703125" customWidth="1"/>
    <col min="13061" max="13061" width="12.140625" customWidth="1"/>
    <col min="13062" max="13062" width="11" customWidth="1"/>
    <col min="13063" max="13063" width="12.140625" customWidth="1"/>
    <col min="13064" max="13064" width="11.7109375" customWidth="1"/>
    <col min="13065" max="13065" width="13" customWidth="1"/>
    <col min="13066" max="13066" width="10.28515625" customWidth="1"/>
    <col min="13067" max="13067" width="11.85546875" customWidth="1"/>
    <col min="13068" max="13068" width="11.28515625" customWidth="1"/>
    <col min="13069" max="13070" width="10.5703125" customWidth="1"/>
    <col min="13071" max="13071" width="9.7109375" customWidth="1"/>
    <col min="13308" max="13308" width="5.42578125" customWidth="1"/>
    <col min="13309" max="13309" width="54.7109375" customWidth="1"/>
    <col min="13310" max="13310" width="12" customWidth="1"/>
    <col min="13311" max="13311" width="10.5703125" customWidth="1"/>
    <col min="13312" max="13312" width="12" customWidth="1"/>
    <col min="13313" max="13313" width="12.7109375" customWidth="1"/>
    <col min="13314" max="13314" width="10.5703125" customWidth="1"/>
    <col min="13315" max="13315" width="10.85546875" customWidth="1"/>
    <col min="13316" max="13316" width="12.5703125" customWidth="1"/>
    <col min="13317" max="13317" width="12.140625" customWidth="1"/>
    <col min="13318" max="13318" width="11" customWidth="1"/>
    <col min="13319" max="13319" width="12.140625" customWidth="1"/>
    <col min="13320" max="13320" width="11.7109375" customWidth="1"/>
    <col min="13321" max="13321" width="13" customWidth="1"/>
    <col min="13322" max="13322" width="10.28515625" customWidth="1"/>
    <col min="13323" max="13323" width="11.85546875" customWidth="1"/>
    <col min="13324" max="13324" width="11.28515625" customWidth="1"/>
    <col min="13325" max="13326" width="10.5703125" customWidth="1"/>
    <col min="13327" max="13327" width="9.7109375" customWidth="1"/>
    <col min="13564" max="13564" width="5.42578125" customWidth="1"/>
    <col min="13565" max="13565" width="54.7109375" customWidth="1"/>
    <col min="13566" max="13566" width="12" customWidth="1"/>
    <col min="13567" max="13567" width="10.5703125" customWidth="1"/>
    <col min="13568" max="13568" width="12" customWidth="1"/>
    <col min="13569" max="13569" width="12.7109375" customWidth="1"/>
    <col min="13570" max="13570" width="10.5703125" customWidth="1"/>
    <col min="13571" max="13571" width="10.85546875" customWidth="1"/>
    <col min="13572" max="13572" width="12.5703125" customWidth="1"/>
    <col min="13573" max="13573" width="12.140625" customWidth="1"/>
    <col min="13574" max="13574" width="11" customWidth="1"/>
    <col min="13575" max="13575" width="12.140625" customWidth="1"/>
    <col min="13576" max="13576" width="11.7109375" customWidth="1"/>
    <col min="13577" max="13577" width="13" customWidth="1"/>
    <col min="13578" max="13578" width="10.28515625" customWidth="1"/>
    <col min="13579" max="13579" width="11.85546875" customWidth="1"/>
    <col min="13580" max="13580" width="11.28515625" customWidth="1"/>
    <col min="13581" max="13582" width="10.5703125" customWidth="1"/>
    <col min="13583" max="13583" width="9.7109375" customWidth="1"/>
    <col min="13820" max="13820" width="5.42578125" customWidth="1"/>
    <col min="13821" max="13821" width="54.7109375" customWidth="1"/>
    <col min="13822" max="13822" width="12" customWidth="1"/>
    <col min="13823" max="13823" width="10.5703125" customWidth="1"/>
    <col min="13824" max="13824" width="12" customWidth="1"/>
    <col min="13825" max="13825" width="12.7109375" customWidth="1"/>
    <col min="13826" max="13826" width="10.5703125" customWidth="1"/>
    <col min="13827" max="13827" width="10.85546875" customWidth="1"/>
    <col min="13828" max="13828" width="12.5703125" customWidth="1"/>
    <col min="13829" max="13829" width="12.140625" customWidth="1"/>
    <col min="13830" max="13830" width="11" customWidth="1"/>
    <col min="13831" max="13831" width="12.140625" customWidth="1"/>
    <col min="13832" max="13832" width="11.7109375" customWidth="1"/>
    <col min="13833" max="13833" width="13" customWidth="1"/>
    <col min="13834" max="13834" width="10.28515625" customWidth="1"/>
    <col min="13835" max="13835" width="11.85546875" customWidth="1"/>
    <col min="13836" max="13836" width="11.28515625" customWidth="1"/>
    <col min="13837" max="13838" width="10.5703125" customWidth="1"/>
    <col min="13839" max="13839" width="9.7109375" customWidth="1"/>
    <col min="14076" max="14076" width="5.42578125" customWidth="1"/>
    <col min="14077" max="14077" width="54.7109375" customWidth="1"/>
    <col min="14078" max="14078" width="12" customWidth="1"/>
    <col min="14079" max="14079" width="10.5703125" customWidth="1"/>
    <col min="14080" max="14080" width="12" customWidth="1"/>
    <col min="14081" max="14081" width="12.7109375" customWidth="1"/>
    <col min="14082" max="14082" width="10.5703125" customWidth="1"/>
    <col min="14083" max="14083" width="10.85546875" customWidth="1"/>
    <col min="14084" max="14084" width="12.5703125" customWidth="1"/>
    <col min="14085" max="14085" width="12.140625" customWidth="1"/>
    <col min="14086" max="14086" width="11" customWidth="1"/>
    <col min="14087" max="14087" width="12.140625" customWidth="1"/>
    <col min="14088" max="14088" width="11.7109375" customWidth="1"/>
    <col min="14089" max="14089" width="13" customWidth="1"/>
    <col min="14090" max="14090" width="10.28515625" customWidth="1"/>
    <col min="14091" max="14091" width="11.85546875" customWidth="1"/>
    <col min="14092" max="14092" width="11.28515625" customWidth="1"/>
    <col min="14093" max="14094" width="10.5703125" customWidth="1"/>
    <col min="14095" max="14095" width="9.7109375" customWidth="1"/>
    <col min="14332" max="14332" width="5.42578125" customWidth="1"/>
    <col min="14333" max="14333" width="54.7109375" customWidth="1"/>
    <col min="14334" max="14334" width="12" customWidth="1"/>
    <col min="14335" max="14335" width="10.5703125" customWidth="1"/>
    <col min="14336" max="14336" width="12" customWidth="1"/>
    <col min="14337" max="14337" width="12.7109375" customWidth="1"/>
    <col min="14338" max="14338" width="10.5703125" customWidth="1"/>
    <col min="14339" max="14339" width="10.85546875" customWidth="1"/>
    <col min="14340" max="14340" width="12.5703125" customWidth="1"/>
    <col min="14341" max="14341" width="12.140625" customWidth="1"/>
    <col min="14342" max="14342" width="11" customWidth="1"/>
    <col min="14343" max="14343" width="12.140625" customWidth="1"/>
    <col min="14344" max="14344" width="11.7109375" customWidth="1"/>
    <col min="14345" max="14345" width="13" customWidth="1"/>
    <col min="14346" max="14346" width="10.28515625" customWidth="1"/>
    <col min="14347" max="14347" width="11.85546875" customWidth="1"/>
    <col min="14348" max="14348" width="11.28515625" customWidth="1"/>
    <col min="14349" max="14350" width="10.5703125" customWidth="1"/>
    <col min="14351" max="14351" width="9.7109375" customWidth="1"/>
    <col min="14588" max="14588" width="5.42578125" customWidth="1"/>
    <col min="14589" max="14589" width="54.7109375" customWidth="1"/>
    <col min="14590" max="14590" width="12" customWidth="1"/>
    <col min="14591" max="14591" width="10.5703125" customWidth="1"/>
    <col min="14592" max="14592" width="12" customWidth="1"/>
    <col min="14593" max="14593" width="12.7109375" customWidth="1"/>
    <col min="14594" max="14594" width="10.5703125" customWidth="1"/>
    <col min="14595" max="14595" width="10.85546875" customWidth="1"/>
    <col min="14596" max="14596" width="12.5703125" customWidth="1"/>
    <col min="14597" max="14597" width="12.140625" customWidth="1"/>
    <col min="14598" max="14598" width="11" customWidth="1"/>
    <col min="14599" max="14599" width="12.140625" customWidth="1"/>
    <col min="14600" max="14600" width="11.7109375" customWidth="1"/>
    <col min="14601" max="14601" width="13" customWidth="1"/>
    <col min="14602" max="14602" width="10.28515625" customWidth="1"/>
    <col min="14603" max="14603" width="11.85546875" customWidth="1"/>
    <col min="14604" max="14604" width="11.28515625" customWidth="1"/>
    <col min="14605" max="14606" width="10.5703125" customWidth="1"/>
    <col min="14607" max="14607" width="9.7109375" customWidth="1"/>
    <col min="14844" max="14844" width="5.42578125" customWidth="1"/>
    <col min="14845" max="14845" width="54.7109375" customWidth="1"/>
    <col min="14846" max="14846" width="12" customWidth="1"/>
    <col min="14847" max="14847" width="10.5703125" customWidth="1"/>
    <col min="14848" max="14848" width="12" customWidth="1"/>
    <col min="14849" max="14849" width="12.7109375" customWidth="1"/>
    <col min="14850" max="14850" width="10.5703125" customWidth="1"/>
    <col min="14851" max="14851" width="10.85546875" customWidth="1"/>
    <col min="14852" max="14852" width="12.5703125" customWidth="1"/>
    <col min="14853" max="14853" width="12.140625" customWidth="1"/>
    <col min="14854" max="14854" width="11" customWidth="1"/>
    <col min="14855" max="14855" width="12.140625" customWidth="1"/>
    <col min="14856" max="14856" width="11.7109375" customWidth="1"/>
    <col min="14857" max="14857" width="13" customWidth="1"/>
    <col min="14858" max="14858" width="10.28515625" customWidth="1"/>
    <col min="14859" max="14859" width="11.85546875" customWidth="1"/>
    <col min="14860" max="14860" width="11.28515625" customWidth="1"/>
    <col min="14861" max="14862" width="10.5703125" customWidth="1"/>
    <col min="14863" max="14863" width="9.7109375" customWidth="1"/>
    <col min="15100" max="15100" width="5.42578125" customWidth="1"/>
    <col min="15101" max="15101" width="54.7109375" customWidth="1"/>
    <col min="15102" max="15102" width="12" customWidth="1"/>
    <col min="15103" max="15103" width="10.5703125" customWidth="1"/>
    <col min="15104" max="15104" width="12" customWidth="1"/>
    <col min="15105" max="15105" width="12.7109375" customWidth="1"/>
    <col min="15106" max="15106" width="10.5703125" customWidth="1"/>
    <col min="15107" max="15107" width="10.85546875" customWidth="1"/>
    <col min="15108" max="15108" width="12.5703125" customWidth="1"/>
    <col min="15109" max="15109" width="12.140625" customWidth="1"/>
    <col min="15110" max="15110" width="11" customWidth="1"/>
    <col min="15111" max="15111" width="12.140625" customWidth="1"/>
    <col min="15112" max="15112" width="11.7109375" customWidth="1"/>
    <col min="15113" max="15113" width="13" customWidth="1"/>
    <col min="15114" max="15114" width="10.28515625" customWidth="1"/>
    <col min="15115" max="15115" width="11.85546875" customWidth="1"/>
    <col min="15116" max="15116" width="11.28515625" customWidth="1"/>
    <col min="15117" max="15118" width="10.5703125" customWidth="1"/>
    <col min="15119" max="15119" width="9.7109375" customWidth="1"/>
    <col min="15356" max="15356" width="5.42578125" customWidth="1"/>
    <col min="15357" max="15357" width="54.7109375" customWidth="1"/>
    <col min="15358" max="15358" width="12" customWidth="1"/>
    <col min="15359" max="15359" width="10.5703125" customWidth="1"/>
    <col min="15360" max="15360" width="12" customWidth="1"/>
    <col min="15361" max="15361" width="12.7109375" customWidth="1"/>
    <col min="15362" max="15362" width="10.5703125" customWidth="1"/>
    <col min="15363" max="15363" width="10.85546875" customWidth="1"/>
    <col min="15364" max="15364" width="12.5703125" customWidth="1"/>
    <col min="15365" max="15365" width="12.140625" customWidth="1"/>
    <col min="15366" max="15366" width="11" customWidth="1"/>
    <col min="15367" max="15367" width="12.140625" customWidth="1"/>
    <col min="15368" max="15368" width="11.7109375" customWidth="1"/>
    <col min="15369" max="15369" width="13" customWidth="1"/>
    <col min="15370" max="15370" width="10.28515625" customWidth="1"/>
    <col min="15371" max="15371" width="11.85546875" customWidth="1"/>
    <col min="15372" max="15372" width="11.28515625" customWidth="1"/>
    <col min="15373" max="15374" width="10.5703125" customWidth="1"/>
    <col min="15375" max="15375" width="9.7109375" customWidth="1"/>
    <col min="15612" max="15612" width="5.42578125" customWidth="1"/>
    <col min="15613" max="15613" width="54.7109375" customWidth="1"/>
    <col min="15614" max="15614" width="12" customWidth="1"/>
    <col min="15615" max="15615" width="10.5703125" customWidth="1"/>
    <col min="15616" max="15616" width="12" customWidth="1"/>
    <col min="15617" max="15617" width="12.7109375" customWidth="1"/>
    <col min="15618" max="15618" width="10.5703125" customWidth="1"/>
    <col min="15619" max="15619" width="10.85546875" customWidth="1"/>
    <col min="15620" max="15620" width="12.5703125" customWidth="1"/>
    <col min="15621" max="15621" width="12.140625" customWidth="1"/>
    <col min="15622" max="15622" width="11" customWidth="1"/>
    <col min="15623" max="15623" width="12.140625" customWidth="1"/>
    <col min="15624" max="15624" width="11.7109375" customWidth="1"/>
    <col min="15625" max="15625" width="13" customWidth="1"/>
    <col min="15626" max="15626" width="10.28515625" customWidth="1"/>
    <col min="15627" max="15627" width="11.85546875" customWidth="1"/>
    <col min="15628" max="15628" width="11.28515625" customWidth="1"/>
    <col min="15629" max="15630" width="10.5703125" customWidth="1"/>
    <col min="15631" max="15631" width="9.7109375" customWidth="1"/>
    <col min="15868" max="15868" width="5.42578125" customWidth="1"/>
    <col min="15869" max="15869" width="54.7109375" customWidth="1"/>
    <col min="15870" max="15870" width="12" customWidth="1"/>
    <col min="15871" max="15871" width="10.5703125" customWidth="1"/>
    <col min="15872" max="15872" width="12" customWidth="1"/>
    <col min="15873" max="15873" width="12.7109375" customWidth="1"/>
    <col min="15874" max="15874" width="10.5703125" customWidth="1"/>
    <col min="15875" max="15875" width="10.85546875" customWidth="1"/>
    <col min="15876" max="15876" width="12.5703125" customWidth="1"/>
    <col min="15877" max="15877" width="12.140625" customWidth="1"/>
    <col min="15878" max="15878" width="11" customWidth="1"/>
    <col min="15879" max="15879" width="12.140625" customWidth="1"/>
    <col min="15880" max="15880" width="11.7109375" customWidth="1"/>
    <col min="15881" max="15881" width="13" customWidth="1"/>
    <col min="15882" max="15882" width="10.28515625" customWidth="1"/>
    <col min="15883" max="15883" width="11.85546875" customWidth="1"/>
    <col min="15884" max="15884" width="11.28515625" customWidth="1"/>
    <col min="15885" max="15886" width="10.5703125" customWidth="1"/>
    <col min="15887" max="15887" width="9.7109375" customWidth="1"/>
    <col min="16124" max="16124" width="5.42578125" customWidth="1"/>
    <col min="16125" max="16125" width="54.7109375" customWidth="1"/>
    <col min="16126" max="16126" width="12" customWidth="1"/>
    <col min="16127" max="16127" width="10.5703125" customWidth="1"/>
    <col min="16128" max="16128" width="12" customWidth="1"/>
    <col min="16129" max="16129" width="12.7109375" customWidth="1"/>
    <col min="16130" max="16130" width="10.5703125" customWidth="1"/>
    <col min="16131" max="16131" width="10.85546875" customWidth="1"/>
    <col min="16132" max="16132" width="12.5703125" customWidth="1"/>
    <col min="16133" max="16133" width="12.140625" customWidth="1"/>
    <col min="16134" max="16134" width="11" customWidth="1"/>
    <col min="16135" max="16135" width="12.140625" customWidth="1"/>
    <col min="16136" max="16136" width="11.7109375" customWidth="1"/>
    <col min="16137" max="16137" width="13" customWidth="1"/>
    <col min="16138" max="16138" width="10.28515625" customWidth="1"/>
    <col min="16139" max="16139" width="11.85546875" customWidth="1"/>
    <col min="16140" max="16140" width="11.28515625" customWidth="1"/>
    <col min="16141" max="16142" width="10.5703125" customWidth="1"/>
    <col min="16143" max="16143" width="9.7109375" customWidth="1"/>
  </cols>
  <sheetData>
    <row r="1" spans="1:24" ht="16.5" thickBot="1" x14ac:dyDescent="0.3">
      <c r="A1" s="170" t="s">
        <v>159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4" ht="21" customHeight="1" thickBot="1" x14ac:dyDescent="0.3">
      <c r="A2" s="167" t="s">
        <v>160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9"/>
    </row>
    <row r="3" spans="1:24" ht="90" thickBot="1" x14ac:dyDescent="0.3">
      <c r="A3" s="17" t="s">
        <v>0</v>
      </c>
      <c r="B3" s="17" t="s">
        <v>161</v>
      </c>
      <c r="C3" s="107" t="s">
        <v>1</v>
      </c>
      <c r="D3" s="11" t="s">
        <v>8</v>
      </c>
      <c r="E3" s="11" t="s">
        <v>2</v>
      </c>
      <c r="F3" s="11" t="s">
        <v>9</v>
      </c>
      <c r="G3" s="12" t="s">
        <v>3</v>
      </c>
      <c r="H3" s="11" t="s">
        <v>10</v>
      </c>
      <c r="I3" s="11" t="s">
        <v>4</v>
      </c>
      <c r="J3" s="11" t="s">
        <v>11</v>
      </c>
      <c r="K3" s="11" t="s">
        <v>5</v>
      </c>
      <c r="L3" s="11" t="s">
        <v>12</v>
      </c>
      <c r="M3" s="11" t="s">
        <v>13</v>
      </c>
      <c r="N3" s="108" t="s">
        <v>162</v>
      </c>
      <c r="O3" s="11" t="s">
        <v>6</v>
      </c>
      <c r="P3" s="11" t="s">
        <v>14</v>
      </c>
      <c r="Q3" s="109" t="s">
        <v>163</v>
      </c>
      <c r="R3" s="110" t="s">
        <v>7</v>
      </c>
      <c r="S3" s="110" t="s">
        <v>15</v>
      </c>
      <c r="T3" s="111" t="s">
        <v>164</v>
      </c>
      <c r="U3" s="17" t="s">
        <v>43</v>
      </c>
      <c r="V3" s="17" t="s">
        <v>50</v>
      </c>
      <c r="W3" s="17" t="s">
        <v>40</v>
      </c>
      <c r="X3" s="112" t="s">
        <v>41</v>
      </c>
    </row>
    <row r="4" spans="1:24" s="46" customFormat="1" ht="30.75" thickBot="1" x14ac:dyDescent="0.3">
      <c r="A4" s="113" t="s">
        <v>53</v>
      </c>
      <c r="B4" s="87" t="s">
        <v>165</v>
      </c>
      <c r="C4" s="114">
        <v>712</v>
      </c>
      <c r="D4" s="114">
        <v>697</v>
      </c>
      <c r="E4" s="115">
        <v>20</v>
      </c>
      <c r="F4" s="115">
        <v>10</v>
      </c>
      <c r="G4" s="86">
        <v>0</v>
      </c>
      <c r="H4" s="116">
        <v>0</v>
      </c>
      <c r="I4" s="116">
        <v>0</v>
      </c>
      <c r="J4" s="116">
        <v>0</v>
      </c>
      <c r="K4" s="117">
        <v>0</v>
      </c>
      <c r="L4" s="117">
        <v>0</v>
      </c>
      <c r="M4" s="116">
        <v>0</v>
      </c>
      <c r="N4" s="118">
        <f t="shared" ref="N4:N20" si="0">C4+D4+E4+F4+G4+H4+I4+J4+K4+L4+M4</f>
        <v>1439</v>
      </c>
      <c r="O4" s="119">
        <v>32.378</v>
      </c>
      <c r="P4" s="119">
        <v>29.931999999999999</v>
      </c>
      <c r="Q4" s="120">
        <f t="shared" ref="Q4:Q20" si="1">O4+P4</f>
        <v>62.31</v>
      </c>
      <c r="R4" s="121">
        <v>4</v>
      </c>
      <c r="S4" s="121">
        <v>4</v>
      </c>
      <c r="T4" s="122">
        <f t="shared" ref="T4:T20" si="2">R4+S4</f>
        <v>8</v>
      </c>
      <c r="U4" s="123">
        <v>1439</v>
      </c>
      <c r="V4" s="124">
        <v>8</v>
      </c>
      <c r="W4" s="125">
        <f t="shared" ref="W4:W20" si="3">U4/V4</f>
        <v>179.875</v>
      </c>
      <c r="X4" s="125">
        <v>62.31</v>
      </c>
    </row>
    <row r="5" spans="1:24" s="46" customFormat="1" ht="16.5" thickBot="1" x14ac:dyDescent="0.3">
      <c r="A5" s="126" t="s">
        <v>57</v>
      </c>
      <c r="B5" s="87" t="s">
        <v>166</v>
      </c>
      <c r="C5" s="127">
        <v>652</v>
      </c>
      <c r="D5" s="127">
        <v>987</v>
      </c>
      <c r="E5" s="58">
        <v>10</v>
      </c>
      <c r="F5" s="58">
        <v>0</v>
      </c>
      <c r="G5" s="58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128">
        <f t="shared" si="0"/>
        <v>1649</v>
      </c>
      <c r="O5" s="119">
        <v>20.986999999999998</v>
      </c>
      <c r="P5" s="119">
        <v>37.731999999999999</v>
      </c>
      <c r="Q5" s="129">
        <f t="shared" si="1"/>
        <v>58.718999999999994</v>
      </c>
      <c r="R5" s="69">
        <v>16.329999999999998</v>
      </c>
      <c r="S5" s="69">
        <v>14.17</v>
      </c>
      <c r="T5" s="130">
        <f t="shared" si="2"/>
        <v>30.5</v>
      </c>
      <c r="U5" s="131">
        <v>1649</v>
      </c>
      <c r="V5" s="132">
        <v>30.5</v>
      </c>
      <c r="W5" s="133">
        <f t="shared" si="3"/>
        <v>54.065573770491802</v>
      </c>
      <c r="X5" s="133">
        <v>58.718999999999994</v>
      </c>
    </row>
    <row r="6" spans="1:24" s="46" customFormat="1" ht="16.5" thickBot="1" x14ac:dyDescent="0.3">
      <c r="A6" s="126" t="s">
        <v>59</v>
      </c>
      <c r="B6" s="87" t="s">
        <v>167</v>
      </c>
      <c r="C6" s="127">
        <v>397</v>
      </c>
      <c r="D6" s="127">
        <v>460</v>
      </c>
      <c r="E6" s="58">
        <v>0</v>
      </c>
      <c r="F6" s="58">
        <v>10</v>
      </c>
      <c r="G6" s="58">
        <v>0</v>
      </c>
      <c r="H6" s="59">
        <v>0</v>
      </c>
      <c r="I6" s="59">
        <v>0</v>
      </c>
      <c r="J6" s="59">
        <v>0</v>
      </c>
      <c r="K6" s="59">
        <v>0</v>
      </c>
      <c r="L6" s="59">
        <v>5.04</v>
      </c>
      <c r="M6" s="59">
        <v>0</v>
      </c>
      <c r="N6" s="128">
        <f t="shared" si="0"/>
        <v>872.04</v>
      </c>
      <c r="O6" s="119">
        <v>15.699</v>
      </c>
      <c r="P6" s="119">
        <v>26.664999999999999</v>
      </c>
      <c r="Q6" s="129">
        <f t="shared" si="1"/>
        <v>42.363999999999997</v>
      </c>
      <c r="R6" s="69">
        <v>3.82</v>
      </c>
      <c r="S6" s="69">
        <v>4</v>
      </c>
      <c r="T6" s="130">
        <f t="shared" si="2"/>
        <v>7.82</v>
      </c>
      <c r="U6" s="131">
        <v>872.04</v>
      </c>
      <c r="V6" s="132">
        <v>7.82</v>
      </c>
      <c r="W6" s="133">
        <f t="shared" si="3"/>
        <v>111.51406649616368</v>
      </c>
      <c r="X6" s="133">
        <v>42.363999999999997</v>
      </c>
    </row>
    <row r="7" spans="1:24" s="46" customFormat="1" ht="16.5" thickBot="1" x14ac:dyDescent="0.3">
      <c r="A7" s="113" t="s">
        <v>51</v>
      </c>
      <c r="B7" s="87" t="s">
        <v>168</v>
      </c>
      <c r="C7" s="127">
        <v>165</v>
      </c>
      <c r="D7" s="127">
        <f>170+486</f>
        <v>656</v>
      </c>
      <c r="E7" s="58">
        <v>0</v>
      </c>
      <c r="F7" s="58">
        <v>35</v>
      </c>
      <c r="G7" s="58">
        <v>60</v>
      </c>
      <c r="H7" s="59">
        <v>30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128">
        <f t="shared" si="0"/>
        <v>946</v>
      </c>
      <c r="O7" s="119">
        <v>6.7590000000000003</v>
      </c>
      <c r="P7" s="119">
        <f>8.899+25.117</f>
        <v>34.015999999999998</v>
      </c>
      <c r="Q7" s="129">
        <f t="shared" si="1"/>
        <v>40.774999999999999</v>
      </c>
      <c r="R7" s="69">
        <v>2.25</v>
      </c>
      <c r="S7" s="69">
        <v>8</v>
      </c>
      <c r="T7" s="130">
        <f t="shared" si="2"/>
        <v>10.25</v>
      </c>
      <c r="U7" s="131">
        <v>946</v>
      </c>
      <c r="V7" s="132">
        <v>10.25</v>
      </c>
      <c r="W7" s="133">
        <f t="shared" si="3"/>
        <v>92.292682926829272</v>
      </c>
      <c r="X7" s="133">
        <v>40.774999999999999</v>
      </c>
    </row>
    <row r="8" spans="1:24" s="46" customFormat="1" ht="16.5" thickBot="1" x14ac:dyDescent="0.3">
      <c r="A8" s="126" t="s">
        <v>61</v>
      </c>
      <c r="B8" s="87" t="s">
        <v>169</v>
      </c>
      <c r="C8" s="127">
        <v>216</v>
      </c>
      <c r="D8" s="127">
        <v>458</v>
      </c>
      <c r="E8" s="58">
        <v>0</v>
      </c>
      <c r="F8" s="58">
        <v>0</v>
      </c>
      <c r="G8" s="58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128">
        <f t="shared" si="0"/>
        <v>674</v>
      </c>
      <c r="O8" s="119">
        <v>6.7119999999999997</v>
      </c>
      <c r="P8" s="119">
        <v>29.402000000000001</v>
      </c>
      <c r="Q8" s="129">
        <f t="shared" si="1"/>
        <v>36.114000000000004</v>
      </c>
      <c r="R8" s="69">
        <v>2.92</v>
      </c>
      <c r="S8" s="69">
        <v>3</v>
      </c>
      <c r="T8" s="130">
        <f t="shared" si="2"/>
        <v>5.92</v>
      </c>
      <c r="U8" s="131">
        <v>674</v>
      </c>
      <c r="V8" s="132">
        <v>5.92</v>
      </c>
      <c r="W8" s="133">
        <f t="shared" si="3"/>
        <v>113.85135135135135</v>
      </c>
      <c r="X8" s="133">
        <v>36.114000000000004</v>
      </c>
    </row>
    <row r="9" spans="1:24" s="46" customFormat="1" ht="16.5" thickBot="1" x14ac:dyDescent="0.3">
      <c r="A9" s="126" t="s">
        <v>55</v>
      </c>
      <c r="B9" s="87" t="s">
        <v>170</v>
      </c>
      <c r="C9" s="127">
        <v>653</v>
      </c>
      <c r="D9" s="127">
        <v>352</v>
      </c>
      <c r="E9" s="134">
        <v>50</v>
      </c>
      <c r="F9" s="134">
        <v>45</v>
      </c>
      <c r="G9" s="58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135">
        <v>0</v>
      </c>
      <c r="N9" s="128">
        <f t="shared" si="0"/>
        <v>1100</v>
      </c>
      <c r="O9" s="119">
        <v>24.17</v>
      </c>
      <c r="P9" s="119">
        <v>10.755000000000001</v>
      </c>
      <c r="Q9" s="129">
        <f t="shared" si="1"/>
        <v>34.925000000000004</v>
      </c>
      <c r="R9" s="69">
        <v>10</v>
      </c>
      <c r="S9" s="69">
        <v>14</v>
      </c>
      <c r="T9" s="130">
        <f t="shared" si="2"/>
        <v>24</v>
      </c>
      <c r="U9" s="131">
        <v>1100</v>
      </c>
      <c r="V9" s="132">
        <v>24</v>
      </c>
      <c r="W9" s="133">
        <f t="shared" si="3"/>
        <v>45.833333333333336</v>
      </c>
      <c r="X9" s="133">
        <v>34.925000000000004</v>
      </c>
    </row>
    <row r="10" spans="1:24" s="46" customFormat="1" ht="16.5" thickBot="1" x14ac:dyDescent="0.3">
      <c r="A10" s="113" t="s">
        <v>63</v>
      </c>
      <c r="B10" s="87" t="s">
        <v>171</v>
      </c>
      <c r="C10" s="127">
        <v>596</v>
      </c>
      <c r="D10" s="127">
        <v>339</v>
      </c>
      <c r="E10" s="58">
        <f>35+10</f>
        <v>45</v>
      </c>
      <c r="F10" s="58">
        <v>10</v>
      </c>
      <c r="G10" s="58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128">
        <f t="shared" si="0"/>
        <v>990</v>
      </c>
      <c r="O10" s="119">
        <v>19.78</v>
      </c>
      <c r="P10" s="119">
        <v>10.275</v>
      </c>
      <c r="Q10" s="129">
        <f t="shared" si="1"/>
        <v>30.055</v>
      </c>
      <c r="R10" s="69">
        <v>11.88</v>
      </c>
      <c r="S10" s="69">
        <v>10.96</v>
      </c>
      <c r="T10" s="130">
        <f t="shared" si="2"/>
        <v>22.840000000000003</v>
      </c>
      <c r="U10" s="131">
        <v>990</v>
      </c>
      <c r="V10" s="132">
        <v>22.840000000000003</v>
      </c>
      <c r="W10" s="133">
        <f t="shared" si="3"/>
        <v>43.345008756567417</v>
      </c>
      <c r="X10" s="133">
        <v>30.055</v>
      </c>
    </row>
    <row r="11" spans="1:24" s="46" customFormat="1" ht="16.5" thickBot="1" x14ac:dyDescent="0.3">
      <c r="A11" s="126" t="s">
        <v>65</v>
      </c>
      <c r="B11" s="87" t="s">
        <v>172</v>
      </c>
      <c r="C11" s="127">
        <v>679</v>
      </c>
      <c r="D11" s="127">
        <v>419</v>
      </c>
      <c r="E11" s="58">
        <v>0</v>
      </c>
      <c r="F11" s="58">
        <v>10</v>
      </c>
      <c r="G11" s="58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128">
        <f t="shared" si="0"/>
        <v>1108</v>
      </c>
      <c r="O11" s="119">
        <v>18.841000000000001</v>
      </c>
      <c r="P11" s="119">
        <v>10.483000000000001</v>
      </c>
      <c r="Q11" s="129">
        <f t="shared" si="1"/>
        <v>29.324000000000002</v>
      </c>
      <c r="R11" s="69">
        <v>14</v>
      </c>
      <c r="S11" s="69">
        <v>14</v>
      </c>
      <c r="T11" s="130">
        <f t="shared" si="2"/>
        <v>28</v>
      </c>
      <c r="U11" s="131">
        <v>1108</v>
      </c>
      <c r="V11" s="132">
        <v>28</v>
      </c>
      <c r="W11" s="133">
        <f t="shared" si="3"/>
        <v>39.571428571428569</v>
      </c>
      <c r="X11" s="133">
        <v>29.324000000000002</v>
      </c>
    </row>
    <row r="12" spans="1:24" s="46" customFormat="1" ht="16.5" thickBot="1" x14ac:dyDescent="0.3">
      <c r="A12" s="126" t="s">
        <v>69</v>
      </c>
      <c r="B12" s="87" t="s">
        <v>173</v>
      </c>
      <c r="C12" s="127">
        <v>406</v>
      </c>
      <c r="D12" s="127">
        <v>200</v>
      </c>
      <c r="E12" s="58">
        <v>35</v>
      </c>
      <c r="F12" s="58">
        <v>0</v>
      </c>
      <c r="G12" s="58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128">
        <f t="shared" si="0"/>
        <v>641</v>
      </c>
      <c r="O12" s="119">
        <v>14.4</v>
      </c>
      <c r="P12" s="119">
        <v>9.3610000000000007</v>
      </c>
      <c r="Q12" s="129">
        <f t="shared" si="1"/>
        <v>23.761000000000003</v>
      </c>
      <c r="R12" s="69">
        <v>8</v>
      </c>
      <c r="S12" s="69">
        <v>8.33</v>
      </c>
      <c r="T12" s="130">
        <f t="shared" si="2"/>
        <v>16.329999999999998</v>
      </c>
      <c r="U12" s="131">
        <v>641</v>
      </c>
      <c r="V12" s="132">
        <v>16.329999999999998</v>
      </c>
      <c r="W12" s="133">
        <f t="shared" si="3"/>
        <v>39.252908756889163</v>
      </c>
      <c r="X12" s="133">
        <v>23.761000000000003</v>
      </c>
    </row>
    <row r="13" spans="1:24" s="46" customFormat="1" ht="16.5" thickBot="1" x14ac:dyDescent="0.3">
      <c r="A13" s="113" t="s">
        <v>71</v>
      </c>
      <c r="B13" s="87" t="s">
        <v>174</v>
      </c>
      <c r="C13" s="127">
        <v>335</v>
      </c>
      <c r="D13" s="127">
        <v>144</v>
      </c>
      <c r="E13" s="58">
        <v>0</v>
      </c>
      <c r="F13" s="58">
        <v>0</v>
      </c>
      <c r="G13" s="58">
        <v>0</v>
      </c>
      <c r="H13" s="59">
        <v>0</v>
      </c>
      <c r="I13" s="59">
        <v>13.58</v>
      </c>
      <c r="J13" s="59">
        <v>0</v>
      </c>
      <c r="K13" s="59">
        <v>0</v>
      </c>
      <c r="L13" s="59">
        <v>0</v>
      </c>
      <c r="M13" s="59">
        <v>0</v>
      </c>
      <c r="N13" s="128">
        <f t="shared" si="0"/>
        <v>492.58</v>
      </c>
      <c r="O13" s="119">
        <v>15.2</v>
      </c>
      <c r="P13" s="119">
        <v>6.7809999999999997</v>
      </c>
      <c r="Q13" s="129">
        <f t="shared" si="1"/>
        <v>21.980999999999998</v>
      </c>
      <c r="R13" s="69">
        <v>3</v>
      </c>
      <c r="S13" s="69">
        <v>3</v>
      </c>
      <c r="T13" s="130">
        <f t="shared" si="2"/>
        <v>6</v>
      </c>
      <c r="U13" s="131">
        <v>492.58</v>
      </c>
      <c r="V13" s="132">
        <v>6</v>
      </c>
      <c r="W13" s="133">
        <f t="shared" si="3"/>
        <v>82.096666666666664</v>
      </c>
      <c r="X13" s="133">
        <v>21.980999999999998</v>
      </c>
    </row>
    <row r="14" spans="1:24" s="46" customFormat="1" ht="16.5" thickBot="1" x14ac:dyDescent="0.3">
      <c r="A14" s="126" t="s">
        <v>73</v>
      </c>
      <c r="B14" s="87" t="s">
        <v>175</v>
      </c>
      <c r="C14" s="127">
        <v>330</v>
      </c>
      <c r="D14" s="127">
        <v>66</v>
      </c>
      <c r="E14" s="58">
        <v>0</v>
      </c>
      <c r="F14" s="58">
        <v>0</v>
      </c>
      <c r="G14" s="58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128">
        <f t="shared" si="0"/>
        <v>396</v>
      </c>
      <c r="O14" s="119">
        <v>9.3949999999999996</v>
      </c>
      <c r="P14" s="119">
        <v>1.96</v>
      </c>
      <c r="Q14" s="129">
        <f t="shared" si="1"/>
        <v>11.355</v>
      </c>
      <c r="R14" s="69">
        <v>4</v>
      </c>
      <c r="S14" s="69">
        <v>4</v>
      </c>
      <c r="T14" s="130">
        <f t="shared" si="2"/>
        <v>8</v>
      </c>
      <c r="U14" s="131">
        <v>396</v>
      </c>
      <c r="V14" s="132">
        <v>8</v>
      </c>
      <c r="W14" s="133">
        <f t="shared" si="3"/>
        <v>49.5</v>
      </c>
      <c r="X14" s="133">
        <v>11.355</v>
      </c>
    </row>
    <row r="15" spans="1:24" ht="16.5" thickBot="1" x14ac:dyDescent="0.3">
      <c r="A15" s="126" t="s">
        <v>77</v>
      </c>
      <c r="B15" s="87" t="s">
        <v>176</v>
      </c>
      <c r="C15" s="127">
        <v>201</v>
      </c>
      <c r="D15" s="127">
        <v>70</v>
      </c>
      <c r="E15" s="134">
        <v>0</v>
      </c>
      <c r="F15" s="134">
        <v>70</v>
      </c>
      <c r="G15" s="58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135">
        <v>0</v>
      </c>
      <c r="N15" s="128">
        <f t="shared" si="0"/>
        <v>341</v>
      </c>
      <c r="O15" s="119">
        <v>6.867</v>
      </c>
      <c r="P15" s="119">
        <v>1.8420000000000001</v>
      </c>
      <c r="Q15" s="129">
        <f t="shared" si="1"/>
        <v>8.7089999999999996</v>
      </c>
      <c r="R15" s="69">
        <v>1</v>
      </c>
      <c r="S15" s="69">
        <v>1.83</v>
      </c>
      <c r="T15" s="130">
        <f t="shared" si="2"/>
        <v>2.83</v>
      </c>
      <c r="U15" s="131">
        <v>341</v>
      </c>
      <c r="V15" s="132">
        <v>2.83</v>
      </c>
      <c r="W15" s="133">
        <f t="shared" si="3"/>
        <v>120.49469964664311</v>
      </c>
      <c r="X15" s="133">
        <v>8.7089999999999996</v>
      </c>
    </row>
    <row r="16" spans="1:24" ht="30.75" thickBot="1" x14ac:dyDescent="0.3">
      <c r="A16" s="113" t="s">
        <v>79</v>
      </c>
      <c r="B16" s="87" t="s">
        <v>177</v>
      </c>
      <c r="C16" s="127">
        <v>40</v>
      </c>
      <c r="D16" s="127">
        <v>90</v>
      </c>
      <c r="E16" s="134">
        <v>0</v>
      </c>
      <c r="F16" s="134">
        <v>0</v>
      </c>
      <c r="G16" s="45">
        <v>0</v>
      </c>
      <c r="H16" s="135">
        <v>0</v>
      </c>
      <c r="I16" s="135">
        <v>0</v>
      </c>
      <c r="J16" s="135">
        <v>0</v>
      </c>
      <c r="K16" s="59">
        <v>0</v>
      </c>
      <c r="L16" s="59">
        <v>0</v>
      </c>
      <c r="M16" s="135">
        <v>0</v>
      </c>
      <c r="N16" s="128">
        <f t="shared" si="0"/>
        <v>130</v>
      </c>
      <c r="O16" s="119">
        <v>1.865</v>
      </c>
      <c r="P16" s="119">
        <v>4.6520000000000001</v>
      </c>
      <c r="Q16" s="129">
        <f t="shared" si="1"/>
        <v>6.5170000000000003</v>
      </c>
      <c r="R16" s="136">
        <v>2.83</v>
      </c>
      <c r="S16" s="136">
        <v>3</v>
      </c>
      <c r="T16" s="130">
        <f t="shared" si="2"/>
        <v>5.83</v>
      </c>
      <c r="U16" s="131">
        <v>130</v>
      </c>
      <c r="V16" s="132">
        <v>5.83</v>
      </c>
      <c r="W16" s="133">
        <f t="shared" si="3"/>
        <v>22.29845626072041</v>
      </c>
      <c r="X16" s="133">
        <v>6.5170000000000003</v>
      </c>
    </row>
    <row r="17" spans="1:24" s="46" customFormat="1" ht="16.5" thickBot="1" x14ac:dyDescent="0.3">
      <c r="A17" s="126" t="s">
        <v>81</v>
      </c>
      <c r="B17" s="87" t="s">
        <v>178</v>
      </c>
      <c r="C17" s="127">
        <v>81</v>
      </c>
      <c r="D17" s="127">
        <v>70</v>
      </c>
      <c r="E17" s="58">
        <v>10</v>
      </c>
      <c r="F17" s="58">
        <v>0</v>
      </c>
      <c r="G17" s="58">
        <f>30+20</f>
        <v>50</v>
      </c>
      <c r="H17" s="59">
        <v>30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128">
        <f t="shared" si="0"/>
        <v>241</v>
      </c>
      <c r="O17" s="119">
        <v>2.766</v>
      </c>
      <c r="P17" s="119">
        <v>3.4889999999999999</v>
      </c>
      <c r="Q17" s="129">
        <f t="shared" si="1"/>
        <v>6.2549999999999999</v>
      </c>
      <c r="R17" s="69">
        <v>2.29</v>
      </c>
      <c r="S17" s="69">
        <v>2</v>
      </c>
      <c r="T17" s="130">
        <f t="shared" si="2"/>
        <v>4.29</v>
      </c>
      <c r="U17" s="131">
        <v>241</v>
      </c>
      <c r="V17" s="132">
        <v>4.29</v>
      </c>
      <c r="W17" s="133">
        <f t="shared" si="3"/>
        <v>56.177156177156178</v>
      </c>
      <c r="X17" s="133">
        <v>6.2549999999999999</v>
      </c>
    </row>
    <row r="18" spans="1:24" s="46" customFormat="1" ht="16.5" thickBot="1" x14ac:dyDescent="0.3">
      <c r="A18" s="126" t="s">
        <v>83</v>
      </c>
      <c r="B18" s="87" t="s">
        <v>179</v>
      </c>
      <c r="C18" s="127">
        <v>17</v>
      </c>
      <c r="D18" s="127">
        <v>119</v>
      </c>
      <c r="E18" s="58">
        <v>50</v>
      </c>
      <c r="F18" s="58">
        <v>0</v>
      </c>
      <c r="G18" s="58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128">
        <f t="shared" si="0"/>
        <v>186</v>
      </c>
      <c r="O18" s="119">
        <v>0</v>
      </c>
      <c r="P18" s="119">
        <v>4.68</v>
      </c>
      <c r="Q18" s="129">
        <f t="shared" si="1"/>
        <v>4.68</v>
      </c>
      <c r="R18" s="69">
        <v>4</v>
      </c>
      <c r="S18" s="69">
        <v>4.92</v>
      </c>
      <c r="T18" s="130">
        <f t="shared" si="2"/>
        <v>8.92</v>
      </c>
      <c r="U18" s="131">
        <v>186</v>
      </c>
      <c r="V18" s="132">
        <v>8.92</v>
      </c>
      <c r="W18" s="133">
        <f t="shared" si="3"/>
        <v>20.852017937219731</v>
      </c>
      <c r="X18" s="133">
        <v>4.68</v>
      </c>
    </row>
    <row r="19" spans="1:24" s="46" customFormat="1" ht="16.5" thickBot="1" x14ac:dyDescent="0.3">
      <c r="A19" s="113" t="s">
        <v>85</v>
      </c>
      <c r="B19" s="87" t="s">
        <v>180</v>
      </c>
      <c r="C19" s="127">
        <v>90</v>
      </c>
      <c r="D19" s="127">
        <v>112</v>
      </c>
      <c r="E19" s="58">
        <v>0</v>
      </c>
      <c r="F19" s="58">
        <v>0</v>
      </c>
      <c r="G19" s="58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128">
        <f t="shared" si="0"/>
        <v>202</v>
      </c>
      <c r="O19" s="119">
        <v>1.262</v>
      </c>
      <c r="P19" s="119">
        <v>1.96</v>
      </c>
      <c r="Q19" s="129">
        <f t="shared" si="1"/>
        <v>3.222</v>
      </c>
      <c r="R19" s="69">
        <v>2.66</v>
      </c>
      <c r="S19" s="69">
        <v>1.88</v>
      </c>
      <c r="T19" s="130">
        <f t="shared" si="2"/>
        <v>4.54</v>
      </c>
      <c r="U19" s="131">
        <v>202</v>
      </c>
      <c r="V19" s="132">
        <v>4.54</v>
      </c>
      <c r="W19" s="133">
        <f t="shared" si="3"/>
        <v>44.493392070484582</v>
      </c>
      <c r="X19" s="133">
        <v>3.222</v>
      </c>
    </row>
    <row r="20" spans="1:24" ht="16.5" thickBot="1" x14ac:dyDescent="0.3">
      <c r="A20" s="126" t="s">
        <v>87</v>
      </c>
      <c r="B20" s="87" t="s">
        <v>181</v>
      </c>
      <c r="C20" s="127">
        <v>0</v>
      </c>
      <c r="D20" s="137">
        <v>0</v>
      </c>
      <c r="E20" s="138">
        <v>10</v>
      </c>
      <c r="F20" s="13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135">
        <v>0</v>
      </c>
      <c r="N20" s="128">
        <f t="shared" si="0"/>
        <v>10</v>
      </c>
      <c r="O20" s="119">
        <v>0</v>
      </c>
      <c r="P20" s="119">
        <v>0</v>
      </c>
      <c r="Q20" s="129">
        <f t="shared" si="1"/>
        <v>0</v>
      </c>
      <c r="R20" s="136">
        <v>2</v>
      </c>
      <c r="S20" s="136">
        <v>1</v>
      </c>
      <c r="T20" s="139">
        <f t="shared" si="2"/>
        <v>3</v>
      </c>
      <c r="U20" s="131">
        <v>10</v>
      </c>
      <c r="V20" s="132">
        <v>3</v>
      </c>
      <c r="W20" s="140">
        <f t="shared" si="3"/>
        <v>3.3333333333333335</v>
      </c>
      <c r="X20" s="133">
        <v>0</v>
      </c>
    </row>
    <row r="21" spans="1:24" ht="24" customHeight="1" x14ac:dyDescent="0.25">
      <c r="U21" s="141">
        <f>SUM(U4:U20)</f>
        <v>11417.62</v>
      </c>
      <c r="V21" s="141">
        <f>SUM(V4:V20)</f>
        <v>197.07000000000002</v>
      </c>
      <c r="W21" s="142"/>
      <c r="X21" s="142"/>
    </row>
    <row r="22" spans="1:24" s="3" customFormat="1" x14ac:dyDescent="0.25">
      <c r="B22" s="3" t="s">
        <v>182</v>
      </c>
    </row>
    <row r="24" spans="1:24" x14ac:dyDescent="0.25">
      <c r="B24" s="39" t="s">
        <v>183</v>
      </c>
    </row>
    <row r="25" spans="1:24" x14ac:dyDescent="0.25">
      <c r="B25" s="143"/>
    </row>
    <row r="46" spans="22:22" x14ac:dyDescent="0.25">
      <c r="V46" s="144">
        <f>U21/V21</f>
        <v>57.936875222002335</v>
      </c>
    </row>
  </sheetData>
  <autoFilter ref="A3:X3">
    <sortState ref="A3:X21">
      <sortCondition descending="1" ref="X2"/>
    </sortState>
  </autoFilter>
  <mergeCells count="2">
    <mergeCell ref="A1:X1"/>
    <mergeCell ref="A2:X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14" workbookViewId="0">
      <selection activeCell="N28" sqref="N28"/>
    </sheetView>
  </sheetViews>
  <sheetFormatPr defaultRowHeight="15" x14ac:dyDescent="0.25"/>
  <cols>
    <col min="1" max="1" width="5.42578125" customWidth="1"/>
    <col min="2" max="2" width="54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21.85546875" customWidth="1"/>
    <col min="15" max="15" width="12" hidden="1" customWidth="1"/>
    <col min="16" max="16" width="11.85546875" hidden="1" customWidth="1"/>
    <col min="17" max="17" width="11.28515625" hidden="1" customWidth="1"/>
    <col min="18" max="18" width="14.85546875" hidden="1" customWidth="1"/>
    <col min="19" max="19" width="5.85546875" hidden="1" customWidth="1"/>
    <col min="20" max="20" width="22.28515625" customWidth="1"/>
    <col min="21" max="21" width="21.5703125" customWidth="1"/>
    <col min="22" max="22" width="30.28515625" customWidth="1"/>
    <col min="256" max="256" width="5.42578125" customWidth="1"/>
    <col min="257" max="257" width="54.7109375" customWidth="1"/>
    <col min="258" max="258" width="12" customWidth="1"/>
    <col min="259" max="259" width="10.5703125" customWidth="1"/>
    <col min="260" max="260" width="12" customWidth="1"/>
    <col min="261" max="261" width="12.7109375" customWidth="1"/>
    <col min="262" max="262" width="10.5703125" customWidth="1"/>
    <col min="263" max="263" width="10.85546875" customWidth="1"/>
    <col min="264" max="264" width="12.5703125" customWidth="1"/>
    <col min="265" max="265" width="12.140625" customWidth="1"/>
    <col min="266" max="266" width="11" customWidth="1"/>
    <col min="267" max="267" width="12.140625" customWidth="1"/>
    <col min="268" max="268" width="11.7109375" customWidth="1"/>
    <col min="269" max="269" width="13" customWidth="1"/>
    <col min="270" max="270" width="10.28515625" customWidth="1"/>
    <col min="271" max="271" width="11.85546875" customWidth="1"/>
    <col min="272" max="272" width="11.28515625" customWidth="1"/>
    <col min="273" max="274" width="10.5703125" customWidth="1"/>
    <col min="275" max="275" width="9.7109375" customWidth="1"/>
    <col min="512" max="512" width="5.42578125" customWidth="1"/>
    <col min="513" max="513" width="54.7109375" customWidth="1"/>
    <col min="514" max="514" width="12" customWidth="1"/>
    <col min="515" max="515" width="10.5703125" customWidth="1"/>
    <col min="516" max="516" width="12" customWidth="1"/>
    <col min="517" max="517" width="12.7109375" customWidth="1"/>
    <col min="518" max="518" width="10.5703125" customWidth="1"/>
    <col min="519" max="519" width="10.85546875" customWidth="1"/>
    <col min="520" max="520" width="12.5703125" customWidth="1"/>
    <col min="521" max="521" width="12.140625" customWidth="1"/>
    <col min="522" max="522" width="11" customWidth="1"/>
    <col min="523" max="523" width="12.140625" customWidth="1"/>
    <col min="524" max="524" width="11.7109375" customWidth="1"/>
    <col min="525" max="525" width="13" customWidth="1"/>
    <col min="526" max="526" width="10.28515625" customWidth="1"/>
    <col min="527" max="527" width="11.85546875" customWidth="1"/>
    <col min="528" max="528" width="11.28515625" customWidth="1"/>
    <col min="529" max="530" width="10.5703125" customWidth="1"/>
    <col min="531" max="531" width="9.7109375" customWidth="1"/>
    <col min="768" max="768" width="5.42578125" customWidth="1"/>
    <col min="769" max="769" width="54.7109375" customWidth="1"/>
    <col min="770" max="770" width="12" customWidth="1"/>
    <col min="771" max="771" width="10.5703125" customWidth="1"/>
    <col min="772" max="772" width="12" customWidth="1"/>
    <col min="773" max="773" width="12.7109375" customWidth="1"/>
    <col min="774" max="774" width="10.5703125" customWidth="1"/>
    <col min="775" max="775" width="10.85546875" customWidth="1"/>
    <col min="776" max="776" width="12.5703125" customWidth="1"/>
    <col min="777" max="777" width="12.140625" customWidth="1"/>
    <col min="778" max="778" width="11" customWidth="1"/>
    <col min="779" max="779" width="12.140625" customWidth="1"/>
    <col min="780" max="780" width="11.7109375" customWidth="1"/>
    <col min="781" max="781" width="13" customWidth="1"/>
    <col min="782" max="782" width="10.28515625" customWidth="1"/>
    <col min="783" max="783" width="11.85546875" customWidth="1"/>
    <col min="784" max="784" width="11.28515625" customWidth="1"/>
    <col min="785" max="786" width="10.5703125" customWidth="1"/>
    <col min="787" max="787" width="9.7109375" customWidth="1"/>
    <col min="1024" max="1024" width="5.42578125" customWidth="1"/>
    <col min="1025" max="1025" width="54.7109375" customWidth="1"/>
    <col min="1026" max="1026" width="12" customWidth="1"/>
    <col min="1027" max="1027" width="10.5703125" customWidth="1"/>
    <col min="1028" max="1028" width="12" customWidth="1"/>
    <col min="1029" max="1029" width="12.7109375" customWidth="1"/>
    <col min="1030" max="1030" width="10.5703125" customWidth="1"/>
    <col min="1031" max="1031" width="10.85546875" customWidth="1"/>
    <col min="1032" max="1032" width="12.5703125" customWidth="1"/>
    <col min="1033" max="1033" width="12.140625" customWidth="1"/>
    <col min="1034" max="1034" width="11" customWidth="1"/>
    <col min="1035" max="1035" width="12.140625" customWidth="1"/>
    <col min="1036" max="1036" width="11.7109375" customWidth="1"/>
    <col min="1037" max="1037" width="13" customWidth="1"/>
    <col min="1038" max="1038" width="10.28515625" customWidth="1"/>
    <col min="1039" max="1039" width="11.85546875" customWidth="1"/>
    <col min="1040" max="1040" width="11.28515625" customWidth="1"/>
    <col min="1041" max="1042" width="10.5703125" customWidth="1"/>
    <col min="1043" max="1043" width="9.7109375" customWidth="1"/>
    <col min="1280" max="1280" width="5.42578125" customWidth="1"/>
    <col min="1281" max="1281" width="54.7109375" customWidth="1"/>
    <col min="1282" max="1282" width="12" customWidth="1"/>
    <col min="1283" max="1283" width="10.5703125" customWidth="1"/>
    <col min="1284" max="1284" width="12" customWidth="1"/>
    <col min="1285" max="1285" width="12.7109375" customWidth="1"/>
    <col min="1286" max="1286" width="10.5703125" customWidth="1"/>
    <col min="1287" max="1287" width="10.85546875" customWidth="1"/>
    <col min="1288" max="1288" width="12.5703125" customWidth="1"/>
    <col min="1289" max="1289" width="12.140625" customWidth="1"/>
    <col min="1290" max="1290" width="11" customWidth="1"/>
    <col min="1291" max="1291" width="12.140625" customWidth="1"/>
    <col min="1292" max="1292" width="11.7109375" customWidth="1"/>
    <col min="1293" max="1293" width="13" customWidth="1"/>
    <col min="1294" max="1294" width="10.28515625" customWidth="1"/>
    <col min="1295" max="1295" width="11.85546875" customWidth="1"/>
    <col min="1296" max="1296" width="11.28515625" customWidth="1"/>
    <col min="1297" max="1298" width="10.5703125" customWidth="1"/>
    <col min="1299" max="1299" width="9.7109375" customWidth="1"/>
    <col min="1536" max="1536" width="5.42578125" customWidth="1"/>
    <col min="1537" max="1537" width="54.7109375" customWidth="1"/>
    <col min="1538" max="1538" width="12" customWidth="1"/>
    <col min="1539" max="1539" width="10.5703125" customWidth="1"/>
    <col min="1540" max="1540" width="12" customWidth="1"/>
    <col min="1541" max="1541" width="12.7109375" customWidth="1"/>
    <col min="1542" max="1542" width="10.5703125" customWidth="1"/>
    <col min="1543" max="1543" width="10.85546875" customWidth="1"/>
    <col min="1544" max="1544" width="12.5703125" customWidth="1"/>
    <col min="1545" max="1545" width="12.140625" customWidth="1"/>
    <col min="1546" max="1546" width="11" customWidth="1"/>
    <col min="1547" max="1547" width="12.140625" customWidth="1"/>
    <col min="1548" max="1548" width="11.7109375" customWidth="1"/>
    <col min="1549" max="1549" width="13" customWidth="1"/>
    <col min="1550" max="1550" width="10.28515625" customWidth="1"/>
    <col min="1551" max="1551" width="11.85546875" customWidth="1"/>
    <col min="1552" max="1552" width="11.28515625" customWidth="1"/>
    <col min="1553" max="1554" width="10.5703125" customWidth="1"/>
    <col min="1555" max="1555" width="9.7109375" customWidth="1"/>
    <col min="1792" max="1792" width="5.42578125" customWidth="1"/>
    <col min="1793" max="1793" width="54.7109375" customWidth="1"/>
    <col min="1794" max="1794" width="12" customWidth="1"/>
    <col min="1795" max="1795" width="10.5703125" customWidth="1"/>
    <col min="1796" max="1796" width="12" customWidth="1"/>
    <col min="1797" max="1797" width="12.7109375" customWidth="1"/>
    <col min="1798" max="1798" width="10.5703125" customWidth="1"/>
    <col min="1799" max="1799" width="10.85546875" customWidth="1"/>
    <col min="1800" max="1800" width="12.5703125" customWidth="1"/>
    <col min="1801" max="1801" width="12.140625" customWidth="1"/>
    <col min="1802" max="1802" width="11" customWidth="1"/>
    <col min="1803" max="1803" width="12.140625" customWidth="1"/>
    <col min="1804" max="1804" width="11.7109375" customWidth="1"/>
    <col min="1805" max="1805" width="13" customWidth="1"/>
    <col min="1806" max="1806" width="10.28515625" customWidth="1"/>
    <col min="1807" max="1807" width="11.85546875" customWidth="1"/>
    <col min="1808" max="1808" width="11.28515625" customWidth="1"/>
    <col min="1809" max="1810" width="10.5703125" customWidth="1"/>
    <col min="1811" max="1811" width="9.7109375" customWidth="1"/>
    <col min="2048" max="2048" width="5.42578125" customWidth="1"/>
    <col min="2049" max="2049" width="54.7109375" customWidth="1"/>
    <col min="2050" max="2050" width="12" customWidth="1"/>
    <col min="2051" max="2051" width="10.5703125" customWidth="1"/>
    <col min="2052" max="2052" width="12" customWidth="1"/>
    <col min="2053" max="2053" width="12.7109375" customWidth="1"/>
    <col min="2054" max="2054" width="10.5703125" customWidth="1"/>
    <col min="2055" max="2055" width="10.85546875" customWidth="1"/>
    <col min="2056" max="2056" width="12.5703125" customWidth="1"/>
    <col min="2057" max="2057" width="12.140625" customWidth="1"/>
    <col min="2058" max="2058" width="11" customWidth="1"/>
    <col min="2059" max="2059" width="12.140625" customWidth="1"/>
    <col min="2060" max="2060" width="11.7109375" customWidth="1"/>
    <col min="2061" max="2061" width="13" customWidth="1"/>
    <col min="2062" max="2062" width="10.28515625" customWidth="1"/>
    <col min="2063" max="2063" width="11.85546875" customWidth="1"/>
    <col min="2064" max="2064" width="11.28515625" customWidth="1"/>
    <col min="2065" max="2066" width="10.5703125" customWidth="1"/>
    <col min="2067" max="2067" width="9.7109375" customWidth="1"/>
    <col min="2304" max="2304" width="5.42578125" customWidth="1"/>
    <col min="2305" max="2305" width="54.7109375" customWidth="1"/>
    <col min="2306" max="2306" width="12" customWidth="1"/>
    <col min="2307" max="2307" width="10.5703125" customWidth="1"/>
    <col min="2308" max="2308" width="12" customWidth="1"/>
    <col min="2309" max="2309" width="12.7109375" customWidth="1"/>
    <col min="2310" max="2310" width="10.5703125" customWidth="1"/>
    <col min="2311" max="2311" width="10.85546875" customWidth="1"/>
    <col min="2312" max="2312" width="12.5703125" customWidth="1"/>
    <col min="2313" max="2313" width="12.140625" customWidth="1"/>
    <col min="2314" max="2314" width="11" customWidth="1"/>
    <col min="2315" max="2315" width="12.140625" customWidth="1"/>
    <col min="2316" max="2316" width="11.7109375" customWidth="1"/>
    <col min="2317" max="2317" width="13" customWidth="1"/>
    <col min="2318" max="2318" width="10.28515625" customWidth="1"/>
    <col min="2319" max="2319" width="11.85546875" customWidth="1"/>
    <col min="2320" max="2320" width="11.28515625" customWidth="1"/>
    <col min="2321" max="2322" width="10.5703125" customWidth="1"/>
    <col min="2323" max="2323" width="9.7109375" customWidth="1"/>
    <col min="2560" max="2560" width="5.42578125" customWidth="1"/>
    <col min="2561" max="2561" width="54.7109375" customWidth="1"/>
    <col min="2562" max="2562" width="12" customWidth="1"/>
    <col min="2563" max="2563" width="10.5703125" customWidth="1"/>
    <col min="2564" max="2564" width="12" customWidth="1"/>
    <col min="2565" max="2565" width="12.7109375" customWidth="1"/>
    <col min="2566" max="2566" width="10.5703125" customWidth="1"/>
    <col min="2567" max="2567" width="10.85546875" customWidth="1"/>
    <col min="2568" max="2568" width="12.5703125" customWidth="1"/>
    <col min="2569" max="2569" width="12.140625" customWidth="1"/>
    <col min="2570" max="2570" width="11" customWidth="1"/>
    <col min="2571" max="2571" width="12.140625" customWidth="1"/>
    <col min="2572" max="2572" width="11.7109375" customWidth="1"/>
    <col min="2573" max="2573" width="13" customWidth="1"/>
    <col min="2574" max="2574" width="10.28515625" customWidth="1"/>
    <col min="2575" max="2575" width="11.85546875" customWidth="1"/>
    <col min="2576" max="2576" width="11.28515625" customWidth="1"/>
    <col min="2577" max="2578" width="10.5703125" customWidth="1"/>
    <col min="2579" max="2579" width="9.7109375" customWidth="1"/>
    <col min="2816" max="2816" width="5.42578125" customWidth="1"/>
    <col min="2817" max="2817" width="54.7109375" customWidth="1"/>
    <col min="2818" max="2818" width="12" customWidth="1"/>
    <col min="2819" max="2819" width="10.5703125" customWidth="1"/>
    <col min="2820" max="2820" width="12" customWidth="1"/>
    <col min="2821" max="2821" width="12.7109375" customWidth="1"/>
    <col min="2822" max="2822" width="10.5703125" customWidth="1"/>
    <col min="2823" max="2823" width="10.85546875" customWidth="1"/>
    <col min="2824" max="2824" width="12.5703125" customWidth="1"/>
    <col min="2825" max="2825" width="12.140625" customWidth="1"/>
    <col min="2826" max="2826" width="11" customWidth="1"/>
    <col min="2827" max="2827" width="12.140625" customWidth="1"/>
    <col min="2828" max="2828" width="11.7109375" customWidth="1"/>
    <col min="2829" max="2829" width="13" customWidth="1"/>
    <col min="2830" max="2830" width="10.28515625" customWidth="1"/>
    <col min="2831" max="2831" width="11.85546875" customWidth="1"/>
    <col min="2832" max="2832" width="11.28515625" customWidth="1"/>
    <col min="2833" max="2834" width="10.5703125" customWidth="1"/>
    <col min="2835" max="2835" width="9.7109375" customWidth="1"/>
    <col min="3072" max="3072" width="5.42578125" customWidth="1"/>
    <col min="3073" max="3073" width="54.7109375" customWidth="1"/>
    <col min="3074" max="3074" width="12" customWidth="1"/>
    <col min="3075" max="3075" width="10.5703125" customWidth="1"/>
    <col min="3076" max="3076" width="12" customWidth="1"/>
    <col min="3077" max="3077" width="12.7109375" customWidth="1"/>
    <col min="3078" max="3078" width="10.5703125" customWidth="1"/>
    <col min="3079" max="3079" width="10.85546875" customWidth="1"/>
    <col min="3080" max="3080" width="12.5703125" customWidth="1"/>
    <col min="3081" max="3081" width="12.140625" customWidth="1"/>
    <col min="3082" max="3082" width="11" customWidth="1"/>
    <col min="3083" max="3083" width="12.140625" customWidth="1"/>
    <col min="3084" max="3084" width="11.7109375" customWidth="1"/>
    <col min="3085" max="3085" width="13" customWidth="1"/>
    <col min="3086" max="3086" width="10.28515625" customWidth="1"/>
    <col min="3087" max="3087" width="11.85546875" customWidth="1"/>
    <col min="3088" max="3088" width="11.28515625" customWidth="1"/>
    <col min="3089" max="3090" width="10.5703125" customWidth="1"/>
    <col min="3091" max="3091" width="9.7109375" customWidth="1"/>
    <col min="3328" max="3328" width="5.42578125" customWidth="1"/>
    <col min="3329" max="3329" width="54.7109375" customWidth="1"/>
    <col min="3330" max="3330" width="12" customWidth="1"/>
    <col min="3331" max="3331" width="10.5703125" customWidth="1"/>
    <col min="3332" max="3332" width="12" customWidth="1"/>
    <col min="3333" max="3333" width="12.7109375" customWidth="1"/>
    <col min="3334" max="3334" width="10.5703125" customWidth="1"/>
    <col min="3335" max="3335" width="10.85546875" customWidth="1"/>
    <col min="3336" max="3336" width="12.5703125" customWidth="1"/>
    <col min="3337" max="3337" width="12.140625" customWidth="1"/>
    <col min="3338" max="3338" width="11" customWidth="1"/>
    <col min="3339" max="3339" width="12.140625" customWidth="1"/>
    <col min="3340" max="3340" width="11.7109375" customWidth="1"/>
    <col min="3341" max="3341" width="13" customWidth="1"/>
    <col min="3342" max="3342" width="10.28515625" customWidth="1"/>
    <col min="3343" max="3343" width="11.85546875" customWidth="1"/>
    <col min="3344" max="3344" width="11.28515625" customWidth="1"/>
    <col min="3345" max="3346" width="10.5703125" customWidth="1"/>
    <col min="3347" max="3347" width="9.7109375" customWidth="1"/>
    <col min="3584" max="3584" width="5.42578125" customWidth="1"/>
    <col min="3585" max="3585" width="54.7109375" customWidth="1"/>
    <col min="3586" max="3586" width="12" customWidth="1"/>
    <col min="3587" max="3587" width="10.5703125" customWidth="1"/>
    <col min="3588" max="3588" width="12" customWidth="1"/>
    <col min="3589" max="3589" width="12.7109375" customWidth="1"/>
    <col min="3590" max="3590" width="10.5703125" customWidth="1"/>
    <col min="3591" max="3591" width="10.85546875" customWidth="1"/>
    <col min="3592" max="3592" width="12.5703125" customWidth="1"/>
    <col min="3593" max="3593" width="12.140625" customWidth="1"/>
    <col min="3594" max="3594" width="11" customWidth="1"/>
    <col min="3595" max="3595" width="12.140625" customWidth="1"/>
    <col min="3596" max="3596" width="11.7109375" customWidth="1"/>
    <col min="3597" max="3597" width="13" customWidth="1"/>
    <col min="3598" max="3598" width="10.28515625" customWidth="1"/>
    <col min="3599" max="3599" width="11.85546875" customWidth="1"/>
    <col min="3600" max="3600" width="11.28515625" customWidth="1"/>
    <col min="3601" max="3602" width="10.5703125" customWidth="1"/>
    <col min="3603" max="3603" width="9.7109375" customWidth="1"/>
    <col min="3840" max="3840" width="5.42578125" customWidth="1"/>
    <col min="3841" max="3841" width="54.7109375" customWidth="1"/>
    <col min="3842" max="3842" width="12" customWidth="1"/>
    <col min="3843" max="3843" width="10.5703125" customWidth="1"/>
    <col min="3844" max="3844" width="12" customWidth="1"/>
    <col min="3845" max="3845" width="12.7109375" customWidth="1"/>
    <col min="3846" max="3846" width="10.5703125" customWidth="1"/>
    <col min="3847" max="3847" width="10.85546875" customWidth="1"/>
    <col min="3848" max="3848" width="12.5703125" customWidth="1"/>
    <col min="3849" max="3849" width="12.140625" customWidth="1"/>
    <col min="3850" max="3850" width="11" customWidth="1"/>
    <col min="3851" max="3851" width="12.140625" customWidth="1"/>
    <col min="3852" max="3852" width="11.7109375" customWidth="1"/>
    <col min="3853" max="3853" width="13" customWidth="1"/>
    <col min="3854" max="3854" width="10.28515625" customWidth="1"/>
    <col min="3855" max="3855" width="11.85546875" customWidth="1"/>
    <col min="3856" max="3856" width="11.28515625" customWidth="1"/>
    <col min="3857" max="3858" width="10.5703125" customWidth="1"/>
    <col min="3859" max="3859" width="9.7109375" customWidth="1"/>
    <col min="4096" max="4096" width="5.42578125" customWidth="1"/>
    <col min="4097" max="4097" width="54.7109375" customWidth="1"/>
    <col min="4098" max="4098" width="12" customWidth="1"/>
    <col min="4099" max="4099" width="10.5703125" customWidth="1"/>
    <col min="4100" max="4100" width="12" customWidth="1"/>
    <col min="4101" max="4101" width="12.7109375" customWidth="1"/>
    <col min="4102" max="4102" width="10.5703125" customWidth="1"/>
    <col min="4103" max="4103" width="10.85546875" customWidth="1"/>
    <col min="4104" max="4104" width="12.5703125" customWidth="1"/>
    <col min="4105" max="4105" width="12.140625" customWidth="1"/>
    <col min="4106" max="4106" width="11" customWidth="1"/>
    <col min="4107" max="4107" width="12.140625" customWidth="1"/>
    <col min="4108" max="4108" width="11.7109375" customWidth="1"/>
    <col min="4109" max="4109" width="13" customWidth="1"/>
    <col min="4110" max="4110" width="10.28515625" customWidth="1"/>
    <col min="4111" max="4111" width="11.85546875" customWidth="1"/>
    <col min="4112" max="4112" width="11.28515625" customWidth="1"/>
    <col min="4113" max="4114" width="10.5703125" customWidth="1"/>
    <col min="4115" max="4115" width="9.7109375" customWidth="1"/>
    <col min="4352" max="4352" width="5.42578125" customWidth="1"/>
    <col min="4353" max="4353" width="54.7109375" customWidth="1"/>
    <col min="4354" max="4354" width="12" customWidth="1"/>
    <col min="4355" max="4355" width="10.5703125" customWidth="1"/>
    <col min="4356" max="4356" width="12" customWidth="1"/>
    <col min="4357" max="4357" width="12.7109375" customWidth="1"/>
    <col min="4358" max="4358" width="10.5703125" customWidth="1"/>
    <col min="4359" max="4359" width="10.85546875" customWidth="1"/>
    <col min="4360" max="4360" width="12.5703125" customWidth="1"/>
    <col min="4361" max="4361" width="12.140625" customWidth="1"/>
    <col min="4362" max="4362" width="11" customWidth="1"/>
    <col min="4363" max="4363" width="12.140625" customWidth="1"/>
    <col min="4364" max="4364" width="11.7109375" customWidth="1"/>
    <col min="4365" max="4365" width="13" customWidth="1"/>
    <col min="4366" max="4366" width="10.28515625" customWidth="1"/>
    <col min="4367" max="4367" width="11.85546875" customWidth="1"/>
    <col min="4368" max="4368" width="11.28515625" customWidth="1"/>
    <col min="4369" max="4370" width="10.5703125" customWidth="1"/>
    <col min="4371" max="4371" width="9.7109375" customWidth="1"/>
    <col min="4608" max="4608" width="5.42578125" customWidth="1"/>
    <col min="4609" max="4609" width="54.7109375" customWidth="1"/>
    <col min="4610" max="4610" width="12" customWidth="1"/>
    <col min="4611" max="4611" width="10.5703125" customWidth="1"/>
    <col min="4612" max="4612" width="12" customWidth="1"/>
    <col min="4613" max="4613" width="12.7109375" customWidth="1"/>
    <col min="4614" max="4614" width="10.5703125" customWidth="1"/>
    <col min="4615" max="4615" width="10.85546875" customWidth="1"/>
    <col min="4616" max="4616" width="12.5703125" customWidth="1"/>
    <col min="4617" max="4617" width="12.140625" customWidth="1"/>
    <col min="4618" max="4618" width="11" customWidth="1"/>
    <col min="4619" max="4619" width="12.140625" customWidth="1"/>
    <col min="4620" max="4620" width="11.7109375" customWidth="1"/>
    <col min="4621" max="4621" width="13" customWidth="1"/>
    <col min="4622" max="4622" width="10.28515625" customWidth="1"/>
    <col min="4623" max="4623" width="11.85546875" customWidth="1"/>
    <col min="4624" max="4624" width="11.28515625" customWidth="1"/>
    <col min="4625" max="4626" width="10.5703125" customWidth="1"/>
    <col min="4627" max="4627" width="9.7109375" customWidth="1"/>
    <col min="4864" max="4864" width="5.42578125" customWidth="1"/>
    <col min="4865" max="4865" width="54.7109375" customWidth="1"/>
    <col min="4866" max="4866" width="12" customWidth="1"/>
    <col min="4867" max="4867" width="10.5703125" customWidth="1"/>
    <col min="4868" max="4868" width="12" customWidth="1"/>
    <col min="4869" max="4869" width="12.7109375" customWidth="1"/>
    <col min="4870" max="4870" width="10.5703125" customWidth="1"/>
    <col min="4871" max="4871" width="10.85546875" customWidth="1"/>
    <col min="4872" max="4872" width="12.5703125" customWidth="1"/>
    <col min="4873" max="4873" width="12.140625" customWidth="1"/>
    <col min="4874" max="4874" width="11" customWidth="1"/>
    <col min="4875" max="4875" width="12.140625" customWidth="1"/>
    <col min="4876" max="4876" width="11.7109375" customWidth="1"/>
    <col min="4877" max="4877" width="13" customWidth="1"/>
    <col min="4878" max="4878" width="10.28515625" customWidth="1"/>
    <col min="4879" max="4879" width="11.85546875" customWidth="1"/>
    <col min="4880" max="4880" width="11.28515625" customWidth="1"/>
    <col min="4881" max="4882" width="10.5703125" customWidth="1"/>
    <col min="4883" max="4883" width="9.7109375" customWidth="1"/>
    <col min="5120" max="5120" width="5.42578125" customWidth="1"/>
    <col min="5121" max="5121" width="54.7109375" customWidth="1"/>
    <col min="5122" max="5122" width="12" customWidth="1"/>
    <col min="5123" max="5123" width="10.5703125" customWidth="1"/>
    <col min="5124" max="5124" width="12" customWidth="1"/>
    <col min="5125" max="5125" width="12.7109375" customWidth="1"/>
    <col min="5126" max="5126" width="10.5703125" customWidth="1"/>
    <col min="5127" max="5127" width="10.85546875" customWidth="1"/>
    <col min="5128" max="5128" width="12.5703125" customWidth="1"/>
    <col min="5129" max="5129" width="12.140625" customWidth="1"/>
    <col min="5130" max="5130" width="11" customWidth="1"/>
    <col min="5131" max="5131" width="12.140625" customWidth="1"/>
    <col min="5132" max="5132" width="11.7109375" customWidth="1"/>
    <col min="5133" max="5133" width="13" customWidth="1"/>
    <col min="5134" max="5134" width="10.28515625" customWidth="1"/>
    <col min="5135" max="5135" width="11.85546875" customWidth="1"/>
    <col min="5136" max="5136" width="11.28515625" customWidth="1"/>
    <col min="5137" max="5138" width="10.5703125" customWidth="1"/>
    <col min="5139" max="5139" width="9.7109375" customWidth="1"/>
    <col min="5376" max="5376" width="5.42578125" customWidth="1"/>
    <col min="5377" max="5377" width="54.7109375" customWidth="1"/>
    <col min="5378" max="5378" width="12" customWidth="1"/>
    <col min="5379" max="5379" width="10.5703125" customWidth="1"/>
    <col min="5380" max="5380" width="12" customWidth="1"/>
    <col min="5381" max="5381" width="12.7109375" customWidth="1"/>
    <col min="5382" max="5382" width="10.5703125" customWidth="1"/>
    <col min="5383" max="5383" width="10.85546875" customWidth="1"/>
    <col min="5384" max="5384" width="12.5703125" customWidth="1"/>
    <col min="5385" max="5385" width="12.140625" customWidth="1"/>
    <col min="5386" max="5386" width="11" customWidth="1"/>
    <col min="5387" max="5387" width="12.140625" customWidth="1"/>
    <col min="5388" max="5388" width="11.7109375" customWidth="1"/>
    <col min="5389" max="5389" width="13" customWidth="1"/>
    <col min="5390" max="5390" width="10.28515625" customWidth="1"/>
    <col min="5391" max="5391" width="11.85546875" customWidth="1"/>
    <col min="5392" max="5392" width="11.28515625" customWidth="1"/>
    <col min="5393" max="5394" width="10.5703125" customWidth="1"/>
    <col min="5395" max="5395" width="9.7109375" customWidth="1"/>
    <col min="5632" max="5632" width="5.42578125" customWidth="1"/>
    <col min="5633" max="5633" width="54.7109375" customWidth="1"/>
    <col min="5634" max="5634" width="12" customWidth="1"/>
    <col min="5635" max="5635" width="10.5703125" customWidth="1"/>
    <col min="5636" max="5636" width="12" customWidth="1"/>
    <col min="5637" max="5637" width="12.7109375" customWidth="1"/>
    <col min="5638" max="5638" width="10.5703125" customWidth="1"/>
    <col min="5639" max="5639" width="10.85546875" customWidth="1"/>
    <col min="5640" max="5640" width="12.5703125" customWidth="1"/>
    <col min="5641" max="5641" width="12.140625" customWidth="1"/>
    <col min="5642" max="5642" width="11" customWidth="1"/>
    <col min="5643" max="5643" width="12.140625" customWidth="1"/>
    <col min="5644" max="5644" width="11.7109375" customWidth="1"/>
    <col min="5645" max="5645" width="13" customWidth="1"/>
    <col min="5646" max="5646" width="10.28515625" customWidth="1"/>
    <col min="5647" max="5647" width="11.85546875" customWidth="1"/>
    <col min="5648" max="5648" width="11.28515625" customWidth="1"/>
    <col min="5649" max="5650" width="10.5703125" customWidth="1"/>
    <col min="5651" max="5651" width="9.7109375" customWidth="1"/>
    <col min="5888" max="5888" width="5.42578125" customWidth="1"/>
    <col min="5889" max="5889" width="54.7109375" customWidth="1"/>
    <col min="5890" max="5890" width="12" customWidth="1"/>
    <col min="5891" max="5891" width="10.5703125" customWidth="1"/>
    <col min="5892" max="5892" width="12" customWidth="1"/>
    <col min="5893" max="5893" width="12.7109375" customWidth="1"/>
    <col min="5894" max="5894" width="10.5703125" customWidth="1"/>
    <col min="5895" max="5895" width="10.85546875" customWidth="1"/>
    <col min="5896" max="5896" width="12.5703125" customWidth="1"/>
    <col min="5897" max="5897" width="12.140625" customWidth="1"/>
    <col min="5898" max="5898" width="11" customWidth="1"/>
    <col min="5899" max="5899" width="12.140625" customWidth="1"/>
    <col min="5900" max="5900" width="11.7109375" customWidth="1"/>
    <col min="5901" max="5901" width="13" customWidth="1"/>
    <col min="5902" max="5902" width="10.28515625" customWidth="1"/>
    <col min="5903" max="5903" width="11.85546875" customWidth="1"/>
    <col min="5904" max="5904" width="11.28515625" customWidth="1"/>
    <col min="5905" max="5906" width="10.5703125" customWidth="1"/>
    <col min="5907" max="5907" width="9.7109375" customWidth="1"/>
    <col min="6144" max="6144" width="5.42578125" customWidth="1"/>
    <col min="6145" max="6145" width="54.7109375" customWidth="1"/>
    <col min="6146" max="6146" width="12" customWidth="1"/>
    <col min="6147" max="6147" width="10.5703125" customWidth="1"/>
    <col min="6148" max="6148" width="12" customWidth="1"/>
    <col min="6149" max="6149" width="12.7109375" customWidth="1"/>
    <col min="6150" max="6150" width="10.5703125" customWidth="1"/>
    <col min="6151" max="6151" width="10.85546875" customWidth="1"/>
    <col min="6152" max="6152" width="12.5703125" customWidth="1"/>
    <col min="6153" max="6153" width="12.140625" customWidth="1"/>
    <col min="6154" max="6154" width="11" customWidth="1"/>
    <col min="6155" max="6155" width="12.140625" customWidth="1"/>
    <col min="6156" max="6156" width="11.7109375" customWidth="1"/>
    <col min="6157" max="6157" width="13" customWidth="1"/>
    <col min="6158" max="6158" width="10.28515625" customWidth="1"/>
    <col min="6159" max="6159" width="11.85546875" customWidth="1"/>
    <col min="6160" max="6160" width="11.28515625" customWidth="1"/>
    <col min="6161" max="6162" width="10.5703125" customWidth="1"/>
    <col min="6163" max="6163" width="9.7109375" customWidth="1"/>
    <col min="6400" max="6400" width="5.42578125" customWidth="1"/>
    <col min="6401" max="6401" width="54.7109375" customWidth="1"/>
    <col min="6402" max="6402" width="12" customWidth="1"/>
    <col min="6403" max="6403" width="10.5703125" customWidth="1"/>
    <col min="6404" max="6404" width="12" customWidth="1"/>
    <col min="6405" max="6405" width="12.7109375" customWidth="1"/>
    <col min="6406" max="6406" width="10.5703125" customWidth="1"/>
    <col min="6407" max="6407" width="10.85546875" customWidth="1"/>
    <col min="6408" max="6408" width="12.5703125" customWidth="1"/>
    <col min="6409" max="6409" width="12.140625" customWidth="1"/>
    <col min="6410" max="6410" width="11" customWidth="1"/>
    <col min="6411" max="6411" width="12.140625" customWidth="1"/>
    <col min="6412" max="6412" width="11.7109375" customWidth="1"/>
    <col min="6413" max="6413" width="13" customWidth="1"/>
    <col min="6414" max="6414" width="10.28515625" customWidth="1"/>
    <col min="6415" max="6415" width="11.85546875" customWidth="1"/>
    <col min="6416" max="6416" width="11.28515625" customWidth="1"/>
    <col min="6417" max="6418" width="10.5703125" customWidth="1"/>
    <col min="6419" max="6419" width="9.7109375" customWidth="1"/>
    <col min="6656" max="6656" width="5.42578125" customWidth="1"/>
    <col min="6657" max="6657" width="54.7109375" customWidth="1"/>
    <col min="6658" max="6658" width="12" customWidth="1"/>
    <col min="6659" max="6659" width="10.5703125" customWidth="1"/>
    <col min="6660" max="6660" width="12" customWidth="1"/>
    <col min="6661" max="6661" width="12.7109375" customWidth="1"/>
    <col min="6662" max="6662" width="10.5703125" customWidth="1"/>
    <col min="6663" max="6663" width="10.85546875" customWidth="1"/>
    <col min="6664" max="6664" width="12.5703125" customWidth="1"/>
    <col min="6665" max="6665" width="12.140625" customWidth="1"/>
    <col min="6666" max="6666" width="11" customWidth="1"/>
    <col min="6667" max="6667" width="12.140625" customWidth="1"/>
    <col min="6668" max="6668" width="11.7109375" customWidth="1"/>
    <col min="6669" max="6669" width="13" customWidth="1"/>
    <col min="6670" max="6670" width="10.28515625" customWidth="1"/>
    <col min="6671" max="6671" width="11.85546875" customWidth="1"/>
    <col min="6672" max="6672" width="11.28515625" customWidth="1"/>
    <col min="6673" max="6674" width="10.5703125" customWidth="1"/>
    <col min="6675" max="6675" width="9.7109375" customWidth="1"/>
    <col min="6912" max="6912" width="5.42578125" customWidth="1"/>
    <col min="6913" max="6913" width="54.7109375" customWidth="1"/>
    <col min="6914" max="6914" width="12" customWidth="1"/>
    <col min="6915" max="6915" width="10.5703125" customWidth="1"/>
    <col min="6916" max="6916" width="12" customWidth="1"/>
    <col min="6917" max="6917" width="12.7109375" customWidth="1"/>
    <col min="6918" max="6918" width="10.5703125" customWidth="1"/>
    <col min="6919" max="6919" width="10.85546875" customWidth="1"/>
    <col min="6920" max="6920" width="12.5703125" customWidth="1"/>
    <col min="6921" max="6921" width="12.140625" customWidth="1"/>
    <col min="6922" max="6922" width="11" customWidth="1"/>
    <col min="6923" max="6923" width="12.140625" customWidth="1"/>
    <col min="6924" max="6924" width="11.7109375" customWidth="1"/>
    <col min="6925" max="6925" width="13" customWidth="1"/>
    <col min="6926" max="6926" width="10.28515625" customWidth="1"/>
    <col min="6927" max="6927" width="11.85546875" customWidth="1"/>
    <col min="6928" max="6928" width="11.28515625" customWidth="1"/>
    <col min="6929" max="6930" width="10.5703125" customWidth="1"/>
    <col min="6931" max="6931" width="9.7109375" customWidth="1"/>
    <col min="7168" max="7168" width="5.42578125" customWidth="1"/>
    <col min="7169" max="7169" width="54.7109375" customWidth="1"/>
    <col min="7170" max="7170" width="12" customWidth="1"/>
    <col min="7171" max="7171" width="10.5703125" customWidth="1"/>
    <col min="7172" max="7172" width="12" customWidth="1"/>
    <col min="7173" max="7173" width="12.7109375" customWidth="1"/>
    <col min="7174" max="7174" width="10.5703125" customWidth="1"/>
    <col min="7175" max="7175" width="10.85546875" customWidth="1"/>
    <col min="7176" max="7176" width="12.5703125" customWidth="1"/>
    <col min="7177" max="7177" width="12.140625" customWidth="1"/>
    <col min="7178" max="7178" width="11" customWidth="1"/>
    <col min="7179" max="7179" width="12.140625" customWidth="1"/>
    <col min="7180" max="7180" width="11.7109375" customWidth="1"/>
    <col min="7181" max="7181" width="13" customWidth="1"/>
    <col min="7182" max="7182" width="10.28515625" customWidth="1"/>
    <col min="7183" max="7183" width="11.85546875" customWidth="1"/>
    <col min="7184" max="7184" width="11.28515625" customWidth="1"/>
    <col min="7185" max="7186" width="10.5703125" customWidth="1"/>
    <col min="7187" max="7187" width="9.7109375" customWidth="1"/>
    <col min="7424" max="7424" width="5.42578125" customWidth="1"/>
    <col min="7425" max="7425" width="54.7109375" customWidth="1"/>
    <col min="7426" max="7426" width="12" customWidth="1"/>
    <col min="7427" max="7427" width="10.5703125" customWidth="1"/>
    <col min="7428" max="7428" width="12" customWidth="1"/>
    <col min="7429" max="7429" width="12.7109375" customWidth="1"/>
    <col min="7430" max="7430" width="10.5703125" customWidth="1"/>
    <col min="7431" max="7431" width="10.85546875" customWidth="1"/>
    <col min="7432" max="7432" width="12.5703125" customWidth="1"/>
    <col min="7433" max="7433" width="12.140625" customWidth="1"/>
    <col min="7434" max="7434" width="11" customWidth="1"/>
    <col min="7435" max="7435" width="12.140625" customWidth="1"/>
    <col min="7436" max="7436" width="11.7109375" customWidth="1"/>
    <col min="7437" max="7437" width="13" customWidth="1"/>
    <col min="7438" max="7438" width="10.28515625" customWidth="1"/>
    <col min="7439" max="7439" width="11.85546875" customWidth="1"/>
    <col min="7440" max="7440" width="11.28515625" customWidth="1"/>
    <col min="7441" max="7442" width="10.5703125" customWidth="1"/>
    <col min="7443" max="7443" width="9.7109375" customWidth="1"/>
    <col min="7680" max="7680" width="5.42578125" customWidth="1"/>
    <col min="7681" max="7681" width="54.7109375" customWidth="1"/>
    <col min="7682" max="7682" width="12" customWidth="1"/>
    <col min="7683" max="7683" width="10.5703125" customWidth="1"/>
    <col min="7684" max="7684" width="12" customWidth="1"/>
    <col min="7685" max="7685" width="12.7109375" customWidth="1"/>
    <col min="7686" max="7686" width="10.5703125" customWidth="1"/>
    <col min="7687" max="7687" width="10.85546875" customWidth="1"/>
    <col min="7688" max="7688" width="12.5703125" customWidth="1"/>
    <col min="7689" max="7689" width="12.140625" customWidth="1"/>
    <col min="7690" max="7690" width="11" customWidth="1"/>
    <col min="7691" max="7691" width="12.140625" customWidth="1"/>
    <col min="7692" max="7692" width="11.7109375" customWidth="1"/>
    <col min="7693" max="7693" width="13" customWidth="1"/>
    <col min="7694" max="7694" width="10.28515625" customWidth="1"/>
    <col min="7695" max="7695" width="11.85546875" customWidth="1"/>
    <col min="7696" max="7696" width="11.28515625" customWidth="1"/>
    <col min="7697" max="7698" width="10.5703125" customWidth="1"/>
    <col min="7699" max="7699" width="9.7109375" customWidth="1"/>
    <col min="7936" max="7936" width="5.42578125" customWidth="1"/>
    <col min="7937" max="7937" width="54.7109375" customWidth="1"/>
    <col min="7938" max="7938" width="12" customWidth="1"/>
    <col min="7939" max="7939" width="10.5703125" customWidth="1"/>
    <col min="7940" max="7940" width="12" customWidth="1"/>
    <col min="7941" max="7941" width="12.7109375" customWidth="1"/>
    <col min="7942" max="7942" width="10.5703125" customWidth="1"/>
    <col min="7943" max="7943" width="10.85546875" customWidth="1"/>
    <col min="7944" max="7944" width="12.5703125" customWidth="1"/>
    <col min="7945" max="7945" width="12.140625" customWidth="1"/>
    <col min="7946" max="7946" width="11" customWidth="1"/>
    <col min="7947" max="7947" width="12.140625" customWidth="1"/>
    <col min="7948" max="7948" width="11.7109375" customWidth="1"/>
    <col min="7949" max="7949" width="13" customWidth="1"/>
    <col min="7950" max="7950" width="10.28515625" customWidth="1"/>
    <col min="7951" max="7951" width="11.85546875" customWidth="1"/>
    <col min="7952" max="7952" width="11.28515625" customWidth="1"/>
    <col min="7953" max="7954" width="10.5703125" customWidth="1"/>
    <col min="7955" max="7955" width="9.7109375" customWidth="1"/>
    <col min="8192" max="8192" width="5.42578125" customWidth="1"/>
    <col min="8193" max="8193" width="54.7109375" customWidth="1"/>
    <col min="8194" max="8194" width="12" customWidth="1"/>
    <col min="8195" max="8195" width="10.5703125" customWidth="1"/>
    <col min="8196" max="8196" width="12" customWidth="1"/>
    <col min="8197" max="8197" width="12.7109375" customWidth="1"/>
    <col min="8198" max="8198" width="10.5703125" customWidth="1"/>
    <col min="8199" max="8199" width="10.85546875" customWidth="1"/>
    <col min="8200" max="8200" width="12.5703125" customWidth="1"/>
    <col min="8201" max="8201" width="12.140625" customWidth="1"/>
    <col min="8202" max="8202" width="11" customWidth="1"/>
    <col min="8203" max="8203" width="12.140625" customWidth="1"/>
    <col min="8204" max="8204" width="11.7109375" customWidth="1"/>
    <col min="8205" max="8205" width="13" customWidth="1"/>
    <col min="8206" max="8206" width="10.28515625" customWidth="1"/>
    <col min="8207" max="8207" width="11.85546875" customWidth="1"/>
    <col min="8208" max="8208" width="11.28515625" customWidth="1"/>
    <col min="8209" max="8210" width="10.5703125" customWidth="1"/>
    <col min="8211" max="8211" width="9.7109375" customWidth="1"/>
    <col min="8448" max="8448" width="5.42578125" customWidth="1"/>
    <col min="8449" max="8449" width="54.7109375" customWidth="1"/>
    <col min="8450" max="8450" width="12" customWidth="1"/>
    <col min="8451" max="8451" width="10.5703125" customWidth="1"/>
    <col min="8452" max="8452" width="12" customWidth="1"/>
    <col min="8453" max="8453" width="12.7109375" customWidth="1"/>
    <col min="8454" max="8454" width="10.5703125" customWidth="1"/>
    <col min="8455" max="8455" width="10.85546875" customWidth="1"/>
    <col min="8456" max="8456" width="12.5703125" customWidth="1"/>
    <col min="8457" max="8457" width="12.140625" customWidth="1"/>
    <col min="8458" max="8458" width="11" customWidth="1"/>
    <col min="8459" max="8459" width="12.140625" customWidth="1"/>
    <col min="8460" max="8460" width="11.7109375" customWidth="1"/>
    <col min="8461" max="8461" width="13" customWidth="1"/>
    <col min="8462" max="8462" width="10.28515625" customWidth="1"/>
    <col min="8463" max="8463" width="11.85546875" customWidth="1"/>
    <col min="8464" max="8464" width="11.28515625" customWidth="1"/>
    <col min="8465" max="8466" width="10.5703125" customWidth="1"/>
    <col min="8467" max="8467" width="9.7109375" customWidth="1"/>
    <col min="8704" max="8704" width="5.42578125" customWidth="1"/>
    <col min="8705" max="8705" width="54.7109375" customWidth="1"/>
    <col min="8706" max="8706" width="12" customWidth="1"/>
    <col min="8707" max="8707" width="10.5703125" customWidth="1"/>
    <col min="8708" max="8708" width="12" customWidth="1"/>
    <col min="8709" max="8709" width="12.7109375" customWidth="1"/>
    <col min="8710" max="8710" width="10.5703125" customWidth="1"/>
    <col min="8711" max="8711" width="10.85546875" customWidth="1"/>
    <col min="8712" max="8712" width="12.5703125" customWidth="1"/>
    <col min="8713" max="8713" width="12.140625" customWidth="1"/>
    <col min="8714" max="8714" width="11" customWidth="1"/>
    <col min="8715" max="8715" width="12.140625" customWidth="1"/>
    <col min="8716" max="8716" width="11.7109375" customWidth="1"/>
    <col min="8717" max="8717" width="13" customWidth="1"/>
    <col min="8718" max="8718" width="10.28515625" customWidth="1"/>
    <col min="8719" max="8719" width="11.85546875" customWidth="1"/>
    <col min="8720" max="8720" width="11.28515625" customWidth="1"/>
    <col min="8721" max="8722" width="10.5703125" customWidth="1"/>
    <col min="8723" max="8723" width="9.7109375" customWidth="1"/>
    <col min="8960" max="8960" width="5.42578125" customWidth="1"/>
    <col min="8961" max="8961" width="54.7109375" customWidth="1"/>
    <col min="8962" max="8962" width="12" customWidth="1"/>
    <col min="8963" max="8963" width="10.5703125" customWidth="1"/>
    <col min="8964" max="8964" width="12" customWidth="1"/>
    <col min="8965" max="8965" width="12.7109375" customWidth="1"/>
    <col min="8966" max="8966" width="10.5703125" customWidth="1"/>
    <col min="8967" max="8967" width="10.85546875" customWidth="1"/>
    <col min="8968" max="8968" width="12.5703125" customWidth="1"/>
    <col min="8969" max="8969" width="12.140625" customWidth="1"/>
    <col min="8970" max="8970" width="11" customWidth="1"/>
    <col min="8971" max="8971" width="12.140625" customWidth="1"/>
    <col min="8972" max="8972" width="11.7109375" customWidth="1"/>
    <col min="8973" max="8973" width="13" customWidth="1"/>
    <col min="8974" max="8974" width="10.28515625" customWidth="1"/>
    <col min="8975" max="8975" width="11.85546875" customWidth="1"/>
    <col min="8976" max="8976" width="11.28515625" customWidth="1"/>
    <col min="8977" max="8978" width="10.5703125" customWidth="1"/>
    <col min="8979" max="8979" width="9.7109375" customWidth="1"/>
    <col min="9216" max="9216" width="5.42578125" customWidth="1"/>
    <col min="9217" max="9217" width="54.7109375" customWidth="1"/>
    <col min="9218" max="9218" width="12" customWidth="1"/>
    <col min="9219" max="9219" width="10.5703125" customWidth="1"/>
    <col min="9220" max="9220" width="12" customWidth="1"/>
    <col min="9221" max="9221" width="12.7109375" customWidth="1"/>
    <col min="9222" max="9222" width="10.5703125" customWidth="1"/>
    <col min="9223" max="9223" width="10.85546875" customWidth="1"/>
    <col min="9224" max="9224" width="12.5703125" customWidth="1"/>
    <col min="9225" max="9225" width="12.140625" customWidth="1"/>
    <col min="9226" max="9226" width="11" customWidth="1"/>
    <col min="9227" max="9227" width="12.140625" customWidth="1"/>
    <col min="9228" max="9228" width="11.7109375" customWidth="1"/>
    <col min="9229" max="9229" width="13" customWidth="1"/>
    <col min="9230" max="9230" width="10.28515625" customWidth="1"/>
    <col min="9231" max="9231" width="11.85546875" customWidth="1"/>
    <col min="9232" max="9232" width="11.28515625" customWidth="1"/>
    <col min="9233" max="9234" width="10.5703125" customWidth="1"/>
    <col min="9235" max="9235" width="9.7109375" customWidth="1"/>
    <col min="9472" max="9472" width="5.42578125" customWidth="1"/>
    <col min="9473" max="9473" width="54.7109375" customWidth="1"/>
    <col min="9474" max="9474" width="12" customWidth="1"/>
    <col min="9475" max="9475" width="10.5703125" customWidth="1"/>
    <col min="9476" max="9476" width="12" customWidth="1"/>
    <col min="9477" max="9477" width="12.7109375" customWidth="1"/>
    <col min="9478" max="9478" width="10.5703125" customWidth="1"/>
    <col min="9479" max="9479" width="10.85546875" customWidth="1"/>
    <col min="9480" max="9480" width="12.5703125" customWidth="1"/>
    <col min="9481" max="9481" width="12.140625" customWidth="1"/>
    <col min="9482" max="9482" width="11" customWidth="1"/>
    <col min="9483" max="9483" width="12.140625" customWidth="1"/>
    <col min="9484" max="9484" width="11.7109375" customWidth="1"/>
    <col min="9485" max="9485" width="13" customWidth="1"/>
    <col min="9486" max="9486" width="10.28515625" customWidth="1"/>
    <col min="9487" max="9487" width="11.85546875" customWidth="1"/>
    <col min="9488" max="9488" width="11.28515625" customWidth="1"/>
    <col min="9489" max="9490" width="10.5703125" customWidth="1"/>
    <col min="9491" max="9491" width="9.7109375" customWidth="1"/>
    <col min="9728" max="9728" width="5.42578125" customWidth="1"/>
    <col min="9729" max="9729" width="54.7109375" customWidth="1"/>
    <col min="9730" max="9730" width="12" customWidth="1"/>
    <col min="9731" max="9731" width="10.5703125" customWidth="1"/>
    <col min="9732" max="9732" width="12" customWidth="1"/>
    <col min="9733" max="9733" width="12.7109375" customWidth="1"/>
    <col min="9734" max="9734" width="10.5703125" customWidth="1"/>
    <col min="9735" max="9735" width="10.85546875" customWidth="1"/>
    <col min="9736" max="9736" width="12.5703125" customWidth="1"/>
    <col min="9737" max="9737" width="12.140625" customWidth="1"/>
    <col min="9738" max="9738" width="11" customWidth="1"/>
    <col min="9739" max="9739" width="12.140625" customWidth="1"/>
    <col min="9740" max="9740" width="11.7109375" customWidth="1"/>
    <col min="9741" max="9741" width="13" customWidth="1"/>
    <col min="9742" max="9742" width="10.28515625" customWidth="1"/>
    <col min="9743" max="9743" width="11.85546875" customWidth="1"/>
    <col min="9744" max="9744" width="11.28515625" customWidth="1"/>
    <col min="9745" max="9746" width="10.5703125" customWidth="1"/>
    <col min="9747" max="9747" width="9.7109375" customWidth="1"/>
    <col min="9984" max="9984" width="5.42578125" customWidth="1"/>
    <col min="9985" max="9985" width="54.7109375" customWidth="1"/>
    <col min="9986" max="9986" width="12" customWidth="1"/>
    <col min="9987" max="9987" width="10.5703125" customWidth="1"/>
    <col min="9988" max="9988" width="12" customWidth="1"/>
    <col min="9989" max="9989" width="12.7109375" customWidth="1"/>
    <col min="9990" max="9990" width="10.5703125" customWidth="1"/>
    <col min="9991" max="9991" width="10.85546875" customWidth="1"/>
    <col min="9992" max="9992" width="12.5703125" customWidth="1"/>
    <col min="9993" max="9993" width="12.140625" customWidth="1"/>
    <col min="9994" max="9994" width="11" customWidth="1"/>
    <col min="9995" max="9995" width="12.140625" customWidth="1"/>
    <col min="9996" max="9996" width="11.7109375" customWidth="1"/>
    <col min="9997" max="9997" width="13" customWidth="1"/>
    <col min="9998" max="9998" width="10.28515625" customWidth="1"/>
    <col min="9999" max="9999" width="11.85546875" customWidth="1"/>
    <col min="10000" max="10000" width="11.28515625" customWidth="1"/>
    <col min="10001" max="10002" width="10.5703125" customWidth="1"/>
    <col min="10003" max="10003" width="9.7109375" customWidth="1"/>
    <col min="10240" max="10240" width="5.42578125" customWidth="1"/>
    <col min="10241" max="10241" width="54.7109375" customWidth="1"/>
    <col min="10242" max="10242" width="12" customWidth="1"/>
    <col min="10243" max="10243" width="10.5703125" customWidth="1"/>
    <col min="10244" max="10244" width="12" customWidth="1"/>
    <col min="10245" max="10245" width="12.7109375" customWidth="1"/>
    <col min="10246" max="10246" width="10.5703125" customWidth="1"/>
    <col min="10247" max="10247" width="10.85546875" customWidth="1"/>
    <col min="10248" max="10248" width="12.5703125" customWidth="1"/>
    <col min="10249" max="10249" width="12.140625" customWidth="1"/>
    <col min="10250" max="10250" width="11" customWidth="1"/>
    <col min="10251" max="10251" width="12.140625" customWidth="1"/>
    <col min="10252" max="10252" width="11.7109375" customWidth="1"/>
    <col min="10253" max="10253" width="13" customWidth="1"/>
    <col min="10254" max="10254" width="10.28515625" customWidth="1"/>
    <col min="10255" max="10255" width="11.85546875" customWidth="1"/>
    <col min="10256" max="10256" width="11.28515625" customWidth="1"/>
    <col min="10257" max="10258" width="10.5703125" customWidth="1"/>
    <col min="10259" max="10259" width="9.7109375" customWidth="1"/>
    <col min="10496" max="10496" width="5.42578125" customWidth="1"/>
    <col min="10497" max="10497" width="54.7109375" customWidth="1"/>
    <col min="10498" max="10498" width="12" customWidth="1"/>
    <col min="10499" max="10499" width="10.5703125" customWidth="1"/>
    <col min="10500" max="10500" width="12" customWidth="1"/>
    <col min="10501" max="10501" width="12.7109375" customWidth="1"/>
    <col min="10502" max="10502" width="10.5703125" customWidth="1"/>
    <col min="10503" max="10503" width="10.85546875" customWidth="1"/>
    <col min="10504" max="10504" width="12.5703125" customWidth="1"/>
    <col min="10505" max="10505" width="12.140625" customWidth="1"/>
    <col min="10506" max="10506" width="11" customWidth="1"/>
    <col min="10507" max="10507" width="12.140625" customWidth="1"/>
    <col min="10508" max="10508" width="11.7109375" customWidth="1"/>
    <col min="10509" max="10509" width="13" customWidth="1"/>
    <col min="10510" max="10510" width="10.28515625" customWidth="1"/>
    <col min="10511" max="10511" width="11.85546875" customWidth="1"/>
    <col min="10512" max="10512" width="11.28515625" customWidth="1"/>
    <col min="10513" max="10514" width="10.5703125" customWidth="1"/>
    <col min="10515" max="10515" width="9.7109375" customWidth="1"/>
    <col min="10752" max="10752" width="5.42578125" customWidth="1"/>
    <col min="10753" max="10753" width="54.7109375" customWidth="1"/>
    <col min="10754" max="10754" width="12" customWidth="1"/>
    <col min="10755" max="10755" width="10.5703125" customWidth="1"/>
    <col min="10756" max="10756" width="12" customWidth="1"/>
    <col min="10757" max="10757" width="12.7109375" customWidth="1"/>
    <col min="10758" max="10758" width="10.5703125" customWidth="1"/>
    <col min="10759" max="10759" width="10.85546875" customWidth="1"/>
    <col min="10760" max="10760" width="12.5703125" customWidth="1"/>
    <col min="10761" max="10761" width="12.140625" customWidth="1"/>
    <col min="10762" max="10762" width="11" customWidth="1"/>
    <col min="10763" max="10763" width="12.140625" customWidth="1"/>
    <col min="10764" max="10764" width="11.7109375" customWidth="1"/>
    <col min="10765" max="10765" width="13" customWidth="1"/>
    <col min="10766" max="10766" width="10.28515625" customWidth="1"/>
    <col min="10767" max="10767" width="11.85546875" customWidth="1"/>
    <col min="10768" max="10768" width="11.28515625" customWidth="1"/>
    <col min="10769" max="10770" width="10.5703125" customWidth="1"/>
    <col min="10771" max="10771" width="9.7109375" customWidth="1"/>
    <col min="11008" max="11008" width="5.42578125" customWidth="1"/>
    <col min="11009" max="11009" width="54.7109375" customWidth="1"/>
    <col min="11010" max="11010" width="12" customWidth="1"/>
    <col min="11011" max="11011" width="10.5703125" customWidth="1"/>
    <col min="11012" max="11012" width="12" customWidth="1"/>
    <col min="11013" max="11013" width="12.7109375" customWidth="1"/>
    <col min="11014" max="11014" width="10.5703125" customWidth="1"/>
    <col min="11015" max="11015" width="10.85546875" customWidth="1"/>
    <col min="11016" max="11016" width="12.5703125" customWidth="1"/>
    <col min="11017" max="11017" width="12.140625" customWidth="1"/>
    <col min="11018" max="11018" width="11" customWidth="1"/>
    <col min="11019" max="11019" width="12.140625" customWidth="1"/>
    <col min="11020" max="11020" width="11.7109375" customWidth="1"/>
    <col min="11021" max="11021" width="13" customWidth="1"/>
    <col min="11022" max="11022" width="10.28515625" customWidth="1"/>
    <col min="11023" max="11023" width="11.85546875" customWidth="1"/>
    <col min="11024" max="11024" width="11.28515625" customWidth="1"/>
    <col min="11025" max="11026" width="10.5703125" customWidth="1"/>
    <col min="11027" max="11027" width="9.7109375" customWidth="1"/>
    <col min="11264" max="11264" width="5.42578125" customWidth="1"/>
    <col min="11265" max="11265" width="54.7109375" customWidth="1"/>
    <col min="11266" max="11266" width="12" customWidth="1"/>
    <col min="11267" max="11267" width="10.5703125" customWidth="1"/>
    <col min="11268" max="11268" width="12" customWidth="1"/>
    <col min="11269" max="11269" width="12.7109375" customWidth="1"/>
    <col min="11270" max="11270" width="10.5703125" customWidth="1"/>
    <col min="11271" max="11271" width="10.85546875" customWidth="1"/>
    <col min="11272" max="11272" width="12.5703125" customWidth="1"/>
    <col min="11273" max="11273" width="12.140625" customWidth="1"/>
    <col min="11274" max="11274" width="11" customWidth="1"/>
    <col min="11275" max="11275" width="12.140625" customWidth="1"/>
    <col min="11276" max="11276" width="11.7109375" customWidth="1"/>
    <col min="11277" max="11277" width="13" customWidth="1"/>
    <col min="11278" max="11278" width="10.28515625" customWidth="1"/>
    <col min="11279" max="11279" width="11.85546875" customWidth="1"/>
    <col min="11280" max="11280" width="11.28515625" customWidth="1"/>
    <col min="11281" max="11282" width="10.5703125" customWidth="1"/>
    <col min="11283" max="11283" width="9.7109375" customWidth="1"/>
    <col min="11520" max="11520" width="5.42578125" customWidth="1"/>
    <col min="11521" max="11521" width="54.7109375" customWidth="1"/>
    <col min="11522" max="11522" width="12" customWidth="1"/>
    <col min="11523" max="11523" width="10.5703125" customWidth="1"/>
    <col min="11524" max="11524" width="12" customWidth="1"/>
    <col min="11525" max="11525" width="12.7109375" customWidth="1"/>
    <col min="11526" max="11526" width="10.5703125" customWidth="1"/>
    <col min="11527" max="11527" width="10.85546875" customWidth="1"/>
    <col min="11528" max="11528" width="12.5703125" customWidth="1"/>
    <col min="11529" max="11529" width="12.140625" customWidth="1"/>
    <col min="11530" max="11530" width="11" customWidth="1"/>
    <col min="11531" max="11531" width="12.140625" customWidth="1"/>
    <col min="11532" max="11532" width="11.7109375" customWidth="1"/>
    <col min="11533" max="11533" width="13" customWidth="1"/>
    <col min="11534" max="11534" width="10.28515625" customWidth="1"/>
    <col min="11535" max="11535" width="11.85546875" customWidth="1"/>
    <col min="11536" max="11536" width="11.28515625" customWidth="1"/>
    <col min="11537" max="11538" width="10.5703125" customWidth="1"/>
    <col min="11539" max="11539" width="9.7109375" customWidth="1"/>
    <col min="11776" max="11776" width="5.42578125" customWidth="1"/>
    <col min="11777" max="11777" width="54.7109375" customWidth="1"/>
    <col min="11778" max="11778" width="12" customWidth="1"/>
    <col min="11779" max="11779" width="10.5703125" customWidth="1"/>
    <col min="11780" max="11780" width="12" customWidth="1"/>
    <col min="11781" max="11781" width="12.7109375" customWidth="1"/>
    <col min="11782" max="11782" width="10.5703125" customWidth="1"/>
    <col min="11783" max="11783" width="10.85546875" customWidth="1"/>
    <col min="11784" max="11784" width="12.5703125" customWidth="1"/>
    <col min="11785" max="11785" width="12.140625" customWidth="1"/>
    <col min="11786" max="11786" width="11" customWidth="1"/>
    <col min="11787" max="11787" width="12.140625" customWidth="1"/>
    <col min="11788" max="11788" width="11.7109375" customWidth="1"/>
    <col min="11789" max="11789" width="13" customWidth="1"/>
    <col min="11790" max="11790" width="10.28515625" customWidth="1"/>
    <col min="11791" max="11791" width="11.85546875" customWidth="1"/>
    <col min="11792" max="11792" width="11.28515625" customWidth="1"/>
    <col min="11793" max="11794" width="10.5703125" customWidth="1"/>
    <col min="11795" max="11795" width="9.7109375" customWidth="1"/>
    <col min="12032" max="12032" width="5.42578125" customWidth="1"/>
    <col min="12033" max="12033" width="54.7109375" customWidth="1"/>
    <col min="12034" max="12034" width="12" customWidth="1"/>
    <col min="12035" max="12035" width="10.5703125" customWidth="1"/>
    <col min="12036" max="12036" width="12" customWidth="1"/>
    <col min="12037" max="12037" width="12.7109375" customWidth="1"/>
    <col min="12038" max="12038" width="10.5703125" customWidth="1"/>
    <col min="12039" max="12039" width="10.85546875" customWidth="1"/>
    <col min="12040" max="12040" width="12.5703125" customWidth="1"/>
    <col min="12041" max="12041" width="12.140625" customWidth="1"/>
    <col min="12042" max="12042" width="11" customWidth="1"/>
    <col min="12043" max="12043" width="12.140625" customWidth="1"/>
    <col min="12044" max="12044" width="11.7109375" customWidth="1"/>
    <col min="12045" max="12045" width="13" customWidth="1"/>
    <col min="12046" max="12046" width="10.28515625" customWidth="1"/>
    <col min="12047" max="12047" width="11.85546875" customWidth="1"/>
    <col min="12048" max="12048" width="11.28515625" customWidth="1"/>
    <col min="12049" max="12050" width="10.5703125" customWidth="1"/>
    <col min="12051" max="12051" width="9.7109375" customWidth="1"/>
    <col min="12288" max="12288" width="5.42578125" customWidth="1"/>
    <col min="12289" max="12289" width="54.7109375" customWidth="1"/>
    <col min="12290" max="12290" width="12" customWidth="1"/>
    <col min="12291" max="12291" width="10.5703125" customWidth="1"/>
    <col min="12292" max="12292" width="12" customWidth="1"/>
    <col min="12293" max="12293" width="12.7109375" customWidth="1"/>
    <col min="12294" max="12294" width="10.5703125" customWidth="1"/>
    <col min="12295" max="12295" width="10.85546875" customWidth="1"/>
    <col min="12296" max="12296" width="12.5703125" customWidth="1"/>
    <col min="12297" max="12297" width="12.140625" customWidth="1"/>
    <col min="12298" max="12298" width="11" customWidth="1"/>
    <col min="12299" max="12299" width="12.140625" customWidth="1"/>
    <col min="12300" max="12300" width="11.7109375" customWidth="1"/>
    <col min="12301" max="12301" width="13" customWidth="1"/>
    <col min="12302" max="12302" width="10.28515625" customWidth="1"/>
    <col min="12303" max="12303" width="11.85546875" customWidth="1"/>
    <col min="12304" max="12304" width="11.28515625" customWidth="1"/>
    <col min="12305" max="12306" width="10.5703125" customWidth="1"/>
    <col min="12307" max="12307" width="9.7109375" customWidth="1"/>
    <col min="12544" max="12544" width="5.42578125" customWidth="1"/>
    <col min="12545" max="12545" width="54.7109375" customWidth="1"/>
    <col min="12546" max="12546" width="12" customWidth="1"/>
    <col min="12547" max="12547" width="10.5703125" customWidth="1"/>
    <col min="12548" max="12548" width="12" customWidth="1"/>
    <col min="12549" max="12549" width="12.7109375" customWidth="1"/>
    <col min="12550" max="12550" width="10.5703125" customWidth="1"/>
    <col min="12551" max="12551" width="10.85546875" customWidth="1"/>
    <col min="12552" max="12552" width="12.5703125" customWidth="1"/>
    <col min="12553" max="12553" width="12.140625" customWidth="1"/>
    <col min="12554" max="12554" width="11" customWidth="1"/>
    <col min="12555" max="12555" width="12.140625" customWidth="1"/>
    <col min="12556" max="12556" width="11.7109375" customWidth="1"/>
    <col min="12557" max="12557" width="13" customWidth="1"/>
    <col min="12558" max="12558" width="10.28515625" customWidth="1"/>
    <col min="12559" max="12559" width="11.85546875" customWidth="1"/>
    <col min="12560" max="12560" width="11.28515625" customWidth="1"/>
    <col min="12561" max="12562" width="10.5703125" customWidth="1"/>
    <col min="12563" max="12563" width="9.7109375" customWidth="1"/>
    <col min="12800" max="12800" width="5.42578125" customWidth="1"/>
    <col min="12801" max="12801" width="54.7109375" customWidth="1"/>
    <col min="12802" max="12802" width="12" customWidth="1"/>
    <col min="12803" max="12803" width="10.5703125" customWidth="1"/>
    <col min="12804" max="12804" width="12" customWidth="1"/>
    <col min="12805" max="12805" width="12.7109375" customWidth="1"/>
    <col min="12806" max="12806" width="10.5703125" customWidth="1"/>
    <col min="12807" max="12807" width="10.85546875" customWidth="1"/>
    <col min="12808" max="12808" width="12.5703125" customWidth="1"/>
    <col min="12809" max="12809" width="12.140625" customWidth="1"/>
    <col min="12810" max="12810" width="11" customWidth="1"/>
    <col min="12811" max="12811" width="12.140625" customWidth="1"/>
    <col min="12812" max="12812" width="11.7109375" customWidth="1"/>
    <col min="12813" max="12813" width="13" customWidth="1"/>
    <col min="12814" max="12814" width="10.28515625" customWidth="1"/>
    <col min="12815" max="12815" width="11.85546875" customWidth="1"/>
    <col min="12816" max="12816" width="11.28515625" customWidth="1"/>
    <col min="12817" max="12818" width="10.5703125" customWidth="1"/>
    <col min="12819" max="12819" width="9.7109375" customWidth="1"/>
    <col min="13056" max="13056" width="5.42578125" customWidth="1"/>
    <col min="13057" max="13057" width="54.7109375" customWidth="1"/>
    <col min="13058" max="13058" width="12" customWidth="1"/>
    <col min="13059" max="13059" width="10.5703125" customWidth="1"/>
    <col min="13060" max="13060" width="12" customWidth="1"/>
    <col min="13061" max="13061" width="12.7109375" customWidth="1"/>
    <col min="13062" max="13062" width="10.5703125" customWidth="1"/>
    <col min="13063" max="13063" width="10.85546875" customWidth="1"/>
    <col min="13064" max="13064" width="12.5703125" customWidth="1"/>
    <col min="13065" max="13065" width="12.140625" customWidth="1"/>
    <col min="13066" max="13066" width="11" customWidth="1"/>
    <col min="13067" max="13067" width="12.140625" customWidth="1"/>
    <col min="13068" max="13068" width="11.7109375" customWidth="1"/>
    <col min="13069" max="13069" width="13" customWidth="1"/>
    <col min="13070" max="13070" width="10.28515625" customWidth="1"/>
    <col min="13071" max="13071" width="11.85546875" customWidth="1"/>
    <col min="13072" max="13072" width="11.28515625" customWidth="1"/>
    <col min="13073" max="13074" width="10.5703125" customWidth="1"/>
    <col min="13075" max="13075" width="9.7109375" customWidth="1"/>
    <col min="13312" max="13312" width="5.42578125" customWidth="1"/>
    <col min="13313" max="13313" width="54.7109375" customWidth="1"/>
    <col min="13314" max="13314" width="12" customWidth="1"/>
    <col min="13315" max="13315" width="10.5703125" customWidth="1"/>
    <col min="13316" max="13316" width="12" customWidth="1"/>
    <col min="13317" max="13317" width="12.7109375" customWidth="1"/>
    <col min="13318" max="13318" width="10.5703125" customWidth="1"/>
    <col min="13319" max="13319" width="10.85546875" customWidth="1"/>
    <col min="13320" max="13320" width="12.5703125" customWidth="1"/>
    <col min="13321" max="13321" width="12.140625" customWidth="1"/>
    <col min="13322" max="13322" width="11" customWidth="1"/>
    <col min="13323" max="13323" width="12.140625" customWidth="1"/>
    <col min="13324" max="13324" width="11.7109375" customWidth="1"/>
    <col min="13325" max="13325" width="13" customWidth="1"/>
    <col min="13326" max="13326" width="10.28515625" customWidth="1"/>
    <col min="13327" max="13327" width="11.85546875" customWidth="1"/>
    <col min="13328" max="13328" width="11.28515625" customWidth="1"/>
    <col min="13329" max="13330" width="10.5703125" customWidth="1"/>
    <col min="13331" max="13331" width="9.7109375" customWidth="1"/>
    <col min="13568" max="13568" width="5.42578125" customWidth="1"/>
    <col min="13569" max="13569" width="54.7109375" customWidth="1"/>
    <col min="13570" max="13570" width="12" customWidth="1"/>
    <col min="13571" max="13571" width="10.5703125" customWidth="1"/>
    <col min="13572" max="13572" width="12" customWidth="1"/>
    <col min="13573" max="13573" width="12.7109375" customWidth="1"/>
    <col min="13574" max="13574" width="10.5703125" customWidth="1"/>
    <col min="13575" max="13575" width="10.85546875" customWidth="1"/>
    <col min="13576" max="13576" width="12.5703125" customWidth="1"/>
    <col min="13577" max="13577" width="12.140625" customWidth="1"/>
    <col min="13578" max="13578" width="11" customWidth="1"/>
    <col min="13579" max="13579" width="12.140625" customWidth="1"/>
    <col min="13580" max="13580" width="11.7109375" customWidth="1"/>
    <col min="13581" max="13581" width="13" customWidth="1"/>
    <col min="13582" max="13582" width="10.28515625" customWidth="1"/>
    <col min="13583" max="13583" width="11.85546875" customWidth="1"/>
    <col min="13584" max="13584" width="11.28515625" customWidth="1"/>
    <col min="13585" max="13586" width="10.5703125" customWidth="1"/>
    <col min="13587" max="13587" width="9.7109375" customWidth="1"/>
    <col min="13824" max="13824" width="5.42578125" customWidth="1"/>
    <col min="13825" max="13825" width="54.7109375" customWidth="1"/>
    <col min="13826" max="13826" width="12" customWidth="1"/>
    <col min="13827" max="13827" width="10.5703125" customWidth="1"/>
    <col min="13828" max="13828" width="12" customWidth="1"/>
    <col min="13829" max="13829" width="12.7109375" customWidth="1"/>
    <col min="13830" max="13830" width="10.5703125" customWidth="1"/>
    <col min="13831" max="13831" width="10.85546875" customWidth="1"/>
    <col min="13832" max="13832" width="12.5703125" customWidth="1"/>
    <col min="13833" max="13833" width="12.140625" customWidth="1"/>
    <col min="13834" max="13834" width="11" customWidth="1"/>
    <col min="13835" max="13835" width="12.140625" customWidth="1"/>
    <col min="13836" max="13836" width="11.7109375" customWidth="1"/>
    <col min="13837" max="13837" width="13" customWidth="1"/>
    <col min="13838" max="13838" width="10.28515625" customWidth="1"/>
    <col min="13839" max="13839" width="11.85546875" customWidth="1"/>
    <col min="13840" max="13840" width="11.28515625" customWidth="1"/>
    <col min="13841" max="13842" width="10.5703125" customWidth="1"/>
    <col min="13843" max="13843" width="9.7109375" customWidth="1"/>
    <col min="14080" max="14080" width="5.42578125" customWidth="1"/>
    <col min="14081" max="14081" width="54.7109375" customWidth="1"/>
    <col min="14082" max="14082" width="12" customWidth="1"/>
    <col min="14083" max="14083" width="10.5703125" customWidth="1"/>
    <col min="14084" max="14084" width="12" customWidth="1"/>
    <col min="14085" max="14085" width="12.7109375" customWidth="1"/>
    <col min="14086" max="14086" width="10.5703125" customWidth="1"/>
    <col min="14087" max="14087" width="10.85546875" customWidth="1"/>
    <col min="14088" max="14088" width="12.5703125" customWidth="1"/>
    <col min="14089" max="14089" width="12.140625" customWidth="1"/>
    <col min="14090" max="14090" width="11" customWidth="1"/>
    <col min="14091" max="14091" width="12.140625" customWidth="1"/>
    <col min="14092" max="14092" width="11.7109375" customWidth="1"/>
    <col min="14093" max="14093" width="13" customWidth="1"/>
    <col min="14094" max="14094" width="10.28515625" customWidth="1"/>
    <col min="14095" max="14095" width="11.85546875" customWidth="1"/>
    <col min="14096" max="14096" width="11.28515625" customWidth="1"/>
    <col min="14097" max="14098" width="10.5703125" customWidth="1"/>
    <col min="14099" max="14099" width="9.7109375" customWidth="1"/>
    <col min="14336" max="14336" width="5.42578125" customWidth="1"/>
    <col min="14337" max="14337" width="54.7109375" customWidth="1"/>
    <col min="14338" max="14338" width="12" customWidth="1"/>
    <col min="14339" max="14339" width="10.5703125" customWidth="1"/>
    <col min="14340" max="14340" width="12" customWidth="1"/>
    <col min="14341" max="14341" width="12.7109375" customWidth="1"/>
    <col min="14342" max="14342" width="10.5703125" customWidth="1"/>
    <col min="14343" max="14343" width="10.85546875" customWidth="1"/>
    <col min="14344" max="14344" width="12.5703125" customWidth="1"/>
    <col min="14345" max="14345" width="12.140625" customWidth="1"/>
    <col min="14346" max="14346" width="11" customWidth="1"/>
    <col min="14347" max="14347" width="12.140625" customWidth="1"/>
    <col min="14348" max="14348" width="11.7109375" customWidth="1"/>
    <col min="14349" max="14349" width="13" customWidth="1"/>
    <col min="14350" max="14350" width="10.28515625" customWidth="1"/>
    <col min="14351" max="14351" width="11.85546875" customWidth="1"/>
    <col min="14352" max="14352" width="11.28515625" customWidth="1"/>
    <col min="14353" max="14354" width="10.5703125" customWidth="1"/>
    <col min="14355" max="14355" width="9.7109375" customWidth="1"/>
    <col min="14592" max="14592" width="5.42578125" customWidth="1"/>
    <col min="14593" max="14593" width="54.7109375" customWidth="1"/>
    <col min="14594" max="14594" width="12" customWidth="1"/>
    <col min="14595" max="14595" width="10.5703125" customWidth="1"/>
    <col min="14596" max="14596" width="12" customWidth="1"/>
    <col min="14597" max="14597" width="12.7109375" customWidth="1"/>
    <col min="14598" max="14598" width="10.5703125" customWidth="1"/>
    <col min="14599" max="14599" width="10.85546875" customWidth="1"/>
    <col min="14600" max="14600" width="12.5703125" customWidth="1"/>
    <col min="14601" max="14601" width="12.140625" customWidth="1"/>
    <col min="14602" max="14602" width="11" customWidth="1"/>
    <col min="14603" max="14603" width="12.140625" customWidth="1"/>
    <col min="14604" max="14604" width="11.7109375" customWidth="1"/>
    <col min="14605" max="14605" width="13" customWidth="1"/>
    <col min="14606" max="14606" width="10.28515625" customWidth="1"/>
    <col min="14607" max="14607" width="11.85546875" customWidth="1"/>
    <col min="14608" max="14608" width="11.28515625" customWidth="1"/>
    <col min="14609" max="14610" width="10.5703125" customWidth="1"/>
    <col min="14611" max="14611" width="9.7109375" customWidth="1"/>
    <col min="14848" max="14848" width="5.42578125" customWidth="1"/>
    <col min="14849" max="14849" width="54.7109375" customWidth="1"/>
    <col min="14850" max="14850" width="12" customWidth="1"/>
    <col min="14851" max="14851" width="10.5703125" customWidth="1"/>
    <col min="14852" max="14852" width="12" customWidth="1"/>
    <col min="14853" max="14853" width="12.7109375" customWidth="1"/>
    <col min="14854" max="14854" width="10.5703125" customWidth="1"/>
    <col min="14855" max="14855" width="10.85546875" customWidth="1"/>
    <col min="14856" max="14856" width="12.5703125" customWidth="1"/>
    <col min="14857" max="14857" width="12.140625" customWidth="1"/>
    <col min="14858" max="14858" width="11" customWidth="1"/>
    <col min="14859" max="14859" width="12.140625" customWidth="1"/>
    <col min="14860" max="14860" width="11.7109375" customWidth="1"/>
    <col min="14861" max="14861" width="13" customWidth="1"/>
    <col min="14862" max="14862" width="10.28515625" customWidth="1"/>
    <col min="14863" max="14863" width="11.85546875" customWidth="1"/>
    <col min="14864" max="14864" width="11.28515625" customWidth="1"/>
    <col min="14865" max="14866" width="10.5703125" customWidth="1"/>
    <col min="14867" max="14867" width="9.7109375" customWidth="1"/>
    <col min="15104" max="15104" width="5.42578125" customWidth="1"/>
    <col min="15105" max="15105" width="54.7109375" customWidth="1"/>
    <col min="15106" max="15106" width="12" customWidth="1"/>
    <col min="15107" max="15107" width="10.5703125" customWidth="1"/>
    <col min="15108" max="15108" width="12" customWidth="1"/>
    <col min="15109" max="15109" width="12.7109375" customWidth="1"/>
    <col min="15110" max="15110" width="10.5703125" customWidth="1"/>
    <col min="15111" max="15111" width="10.85546875" customWidth="1"/>
    <col min="15112" max="15112" width="12.5703125" customWidth="1"/>
    <col min="15113" max="15113" width="12.140625" customWidth="1"/>
    <col min="15114" max="15114" width="11" customWidth="1"/>
    <col min="15115" max="15115" width="12.140625" customWidth="1"/>
    <col min="15116" max="15116" width="11.7109375" customWidth="1"/>
    <col min="15117" max="15117" width="13" customWidth="1"/>
    <col min="15118" max="15118" width="10.28515625" customWidth="1"/>
    <col min="15119" max="15119" width="11.85546875" customWidth="1"/>
    <col min="15120" max="15120" width="11.28515625" customWidth="1"/>
    <col min="15121" max="15122" width="10.5703125" customWidth="1"/>
    <col min="15123" max="15123" width="9.7109375" customWidth="1"/>
    <col min="15360" max="15360" width="5.42578125" customWidth="1"/>
    <col min="15361" max="15361" width="54.7109375" customWidth="1"/>
    <col min="15362" max="15362" width="12" customWidth="1"/>
    <col min="15363" max="15363" width="10.5703125" customWidth="1"/>
    <col min="15364" max="15364" width="12" customWidth="1"/>
    <col min="15365" max="15365" width="12.7109375" customWidth="1"/>
    <col min="15366" max="15366" width="10.5703125" customWidth="1"/>
    <col min="15367" max="15367" width="10.85546875" customWidth="1"/>
    <col min="15368" max="15368" width="12.5703125" customWidth="1"/>
    <col min="15369" max="15369" width="12.140625" customWidth="1"/>
    <col min="15370" max="15370" width="11" customWidth="1"/>
    <col min="15371" max="15371" width="12.140625" customWidth="1"/>
    <col min="15372" max="15372" width="11.7109375" customWidth="1"/>
    <col min="15373" max="15373" width="13" customWidth="1"/>
    <col min="15374" max="15374" width="10.28515625" customWidth="1"/>
    <col min="15375" max="15375" width="11.85546875" customWidth="1"/>
    <col min="15376" max="15376" width="11.28515625" customWidth="1"/>
    <col min="15377" max="15378" width="10.5703125" customWidth="1"/>
    <col min="15379" max="15379" width="9.7109375" customWidth="1"/>
    <col min="15616" max="15616" width="5.42578125" customWidth="1"/>
    <col min="15617" max="15617" width="54.7109375" customWidth="1"/>
    <col min="15618" max="15618" width="12" customWidth="1"/>
    <col min="15619" max="15619" width="10.5703125" customWidth="1"/>
    <col min="15620" max="15620" width="12" customWidth="1"/>
    <col min="15621" max="15621" width="12.7109375" customWidth="1"/>
    <col min="15622" max="15622" width="10.5703125" customWidth="1"/>
    <col min="15623" max="15623" width="10.85546875" customWidth="1"/>
    <col min="15624" max="15624" width="12.5703125" customWidth="1"/>
    <col min="15625" max="15625" width="12.140625" customWidth="1"/>
    <col min="15626" max="15626" width="11" customWidth="1"/>
    <col min="15627" max="15627" width="12.140625" customWidth="1"/>
    <col min="15628" max="15628" width="11.7109375" customWidth="1"/>
    <col min="15629" max="15629" width="13" customWidth="1"/>
    <col min="15630" max="15630" width="10.28515625" customWidth="1"/>
    <col min="15631" max="15631" width="11.85546875" customWidth="1"/>
    <col min="15632" max="15632" width="11.28515625" customWidth="1"/>
    <col min="15633" max="15634" width="10.5703125" customWidth="1"/>
    <col min="15635" max="15635" width="9.7109375" customWidth="1"/>
    <col min="15872" max="15872" width="5.42578125" customWidth="1"/>
    <col min="15873" max="15873" width="54.7109375" customWidth="1"/>
    <col min="15874" max="15874" width="12" customWidth="1"/>
    <col min="15875" max="15875" width="10.5703125" customWidth="1"/>
    <col min="15876" max="15876" width="12" customWidth="1"/>
    <col min="15877" max="15877" width="12.7109375" customWidth="1"/>
    <col min="15878" max="15878" width="10.5703125" customWidth="1"/>
    <col min="15879" max="15879" width="10.85546875" customWidth="1"/>
    <col min="15880" max="15880" width="12.5703125" customWidth="1"/>
    <col min="15881" max="15881" width="12.140625" customWidth="1"/>
    <col min="15882" max="15882" width="11" customWidth="1"/>
    <col min="15883" max="15883" width="12.140625" customWidth="1"/>
    <col min="15884" max="15884" width="11.7109375" customWidth="1"/>
    <col min="15885" max="15885" width="13" customWidth="1"/>
    <col min="15886" max="15886" width="10.28515625" customWidth="1"/>
    <col min="15887" max="15887" width="11.85546875" customWidth="1"/>
    <col min="15888" max="15888" width="11.28515625" customWidth="1"/>
    <col min="15889" max="15890" width="10.5703125" customWidth="1"/>
    <col min="15891" max="15891" width="9.7109375" customWidth="1"/>
    <col min="16128" max="16128" width="5.42578125" customWidth="1"/>
    <col min="16129" max="16129" width="54.7109375" customWidth="1"/>
    <col min="16130" max="16130" width="12" customWidth="1"/>
    <col min="16131" max="16131" width="10.5703125" customWidth="1"/>
    <col min="16132" max="16132" width="12" customWidth="1"/>
    <col min="16133" max="16133" width="12.7109375" customWidth="1"/>
    <col min="16134" max="16134" width="10.5703125" customWidth="1"/>
    <col min="16135" max="16135" width="10.85546875" customWidth="1"/>
    <col min="16136" max="16136" width="12.5703125" customWidth="1"/>
    <col min="16137" max="16137" width="12.140625" customWidth="1"/>
    <col min="16138" max="16138" width="11" customWidth="1"/>
    <col min="16139" max="16139" width="12.140625" customWidth="1"/>
    <col min="16140" max="16140" width="11.7109375" customWidth="1"/>
    <col min="16141" max="16141" width="13" customWidth="1"/>
    <col min="16142" max="16142" width="10.28515625" customWidth="1"/>
    <col min="16143" max="16143" width="11.85546875" customWidth="1"/>
    <col min="16144" max="16144" width="11.28515625" customWidth="1"/>
    <col min="16145" max="16146" width="10.5703125" customWidth="1"/>
    <col min="16147" max="16147" width="9.7109375" customWidth="1"/>
  </cols>
  <sheetData>
    <row r="1" spans="1:22" ht="24.75" customHeight="1" thickBot="1" x14ac:dyDescent="0.3">
      <c r="A1" s="171" t="s">
        <v>46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24.75" customHeight="1" thickBot="1" x14ac:dyDescent="0.3">
      <c r="A2" s="172" t="s">
        <v>48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4"/>
    </row>
    <row r="3" spans="1:22" ht="87" customHeight="1" thickBot="1" x14ac:dyDescent="0.3">
      <c r="A3" s="10" t="s">
        <v>0</v>
      </c>
      <c r="B3" s="10" t="s">
        <v>42</v>
      </c>
      <c r="C3" s="11" t="s">
        <v>1</v>
      </c>
      <c r="D3" s="11" t="s">
        <v>8</v>
      </c>
      <c r="E3" s="11" t="s">
        <v>2</v>
      </c>
      <c r="F3" s="11" t="s">
        <v>9</v>
      </c>
      <c r="G3" s="12" t="s">
        <v>3</v>
      </c>
      <c r="H3" s="13" t="s">
        <v>10</v>
      </c>
      <c r="I3" s="13" t="s">
        <v>4</v>
      </c>
      <c r="J3" s="13" t="s">
        <v>11</v>
      </c>
      <c r="K3" s="13" t="s">
        <v>5</v>
      </c>
      <c r="L3" s="13" t="s">
        <v>12</v>
      </c>
      <c r="M3" s="13" t="s">
        <v>13</v>
      </c>
      <c r="N3" s="10" t="s">
        <v>43</v>
      </c>
      <c r="O3" s="13" t="s">
        <v>6</v>
      </c>
      <c r="P3" s="14" t="s">
        <v>14</v>
      </c>
      <c r="Q3" s="15" t="s">
        <v>44</v>
      </c>
      <c r="R3" s="16" t="s">
        <v>7</v>
      </c>
      <c r="S3" s="16" t="s">
        <v>15</v>
      </c>
      <c r="T3" s="10" t="s">
        <v>45</v>
      </c>
      <c r="U3" s="10" t="s">
        <v>40</v>
      </c>
      <c r="V3" s="17" t="s">
        <v>41</v>
      </c>
    </row>
    <row r="4" spans="1:22" ht="35.25" customHeight="1" thickBot="1" x14ac:dyDescent="0.3">
      <c r="A4" s="45">
        <v>1</v>
      </c>
      <c r="B4" s="24" t="s">
        <v>31</v>
      </c>
      <c r="C4" s="4">
        <v>663</v>
      </c>
      <c r="D4" s="7">
        <v>985</v>
      </c>
      <c r="E4" s="1">
        <v>20</v>
      </c>
      <c r="F4" s="1">
        <v>0</v>
      </c>
      <c r="G4" s="1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31">
        <f t="shared" ref="N4:N27" si="0">C4+D4+E4+F4+G4+H4+I4+J4+K4+L4+M4</f>
        <v>1668</v>
      </c>
      <c r="O4" s="18">
        <v>32.651000000000003</v>
      </c>
      <c r="P4" s="19">
        <v>53.353999999999999</v>
      </c>
      <c r="Q4" s="26">
        <f t="shared" ref="Q4:Q27" si="1">O4+P4</f>
        <v>86.004999999999995</v>
      </c>
      <c r="R4" s="26">
        <v>5.21</v>
      </c>
      <c r="S4" s="26">
        <v>5.25</v>
      </c>
      <c r="T4" s="32">
        <f t="shared" ref="T4:T27" si="2">R4+S4</f>
        <v>10.46</v>
      </c>
      <c r="U4" s="27">
        <f t="shared" ref="U4:U25" si="3">N4/T4</f>
        <v>159.46462715105162</v>
      </c>
      <c r="V4" s="28">
        <v>86.004999999999995</v>
      </c>
    </row>
    <row r="5" spans="1:22" ht="35.25" customHeight="1" thickBot="1" x14ac:dyDescent="0.3">
      <c r="A5" s="45">
        <v>2</v>
      </c>
      <c r="B5" s="25" t="s">
        <v>23</v>
      </c>
      <c r="C5" s="5">
        <v>880</v>
      </c>
      <c r="D5" s="8">
        <v>350</v>
      </c>
      <c r="E5" s="1">
        <v>0</v>
      </c>
      <c r="F5" s="1">
        <v>60</v>
      </c>
      <c r="G5" s="1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31">
        <f t="shared" si="0"/>
        <v>1290</v>
      </c>
      <c r="O5" s="20">
        <v>44.762</v>
      </c>
      <c r="P5" s="21">
        <v>20.128</v>
      </c>
      <c r="Q5" s="26">
        <f t="shared" si="1"/>
        <v>64.89</v>
      </c>
      <c r="R5" s="26">
        <v>8</v>
      </c>
      <c r="S5" s="26">
        <v>8.75</v>
      </c>
      <c r="T5" s="32">
        <f t="shared" si="2"/>
        <v>16.75</v>
      </c>
      <c r="U5" s="29">
        <f t="shared" si="3"/>
        <v>77.014925373134332</v>
      </c>
      <c r="V5" s="30">
        <v>64.89</v>
      </c>
    </row>
    <row r="6" spans="1:22" ht="35.25" customHeight="1" thickBot="1" x14ac:dyDescent="0.3">
      <c r="A6" s="45">
        <v>3</v>
      </c>
      <c r="B6" s="25" t="s">
        <v>36</v>
      </c>
      <c r="C6" s="5">
        <v>730</v>
      </c>
      <c r="D6" s="9">
        <v>828</v>
      </c>
      <c r="E6" s="1">
        <v>0</v>
      </c>
      <c r="F6" s="1">
        <v>0</v>
      </c>
      <c r="G6" s="1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1">
        <f t="shared" si="0"/>
        <v>1558</v>
      </c>
      <c r="O6" s="20">
        <v>30.295999999999999</v>
      </c>
      <c r="P6" s="23">
        <v>33.579000000000001</v>
      </c>
      <c r="Q6" s="26">
        <f t="shared" si="1"/>
        <v>63.875</v>
      </c>
      <c r="R6" s="26">
        <v>7</v>
      </c>
      <c r="S6" s="26">
        <v>8</v>
      </c>
      <c r="T6" s="32">
        <f t="shared" si="2"/>
        <v>15</v>
      </c>
      <c r="U6" s="29">
        <f t="shared" si="3"/>
        <v>103.86666666666666</v>
      </c>
      <c r="V6" s="30">
        <v>63.875</v>
      </c>
    </row>
    <row r="7" spans="1:22" ht="35.25" customHeight="1" thickBot="1" x14ac:dyDescent="0.3">
      <c r="A7" s="45">
        <v>4</v>
      </c>
      <c r="B7" s="25" t="s">
        <v>26</v>
      </c>
      <c r="C7" s="5">
        <v>577</v>
      </c>
      <c r="D7" s="8">
        <v>885</v>
      </c>
      <c r="E7" s="1">
        <v>10</v>
      </c>
      <c r="F7" s="1">
        <v>10</v>
      </c>
      <c r="G7" s="1">
        <v>30</v>
      </c>
      <c r="H7" s="2">
        <v>0</v>
      </c>
      <c r="I7" s="2">
        <v>0</v>
      </c>
      <c r="J7" s="2">
        <v>0</v>
      </c>
      <c r="K7" s="2">
        <v>0.66</v>
      </c>
      <c r="L7" s="2">
        <v>0.24</v>
      </c>
      <c r="M7" s="2">
        <v>0</v>
      </c>
      <c r="N7" s="31">
        <f t="shared" si="0"/>
        <v>1512.9</v>
      </c>
      <c r="O7" s="20">
        <v>21.212</v>
      </c>
      <c r="P7" s="21">
        <v>41.271000000000001</v>
      </c>
      <c r="Q7" s="26">
        <f t="shared" si="1"/>
        <v>62.483000000000004</v>
      </c>
      <c r="R7" s="26">
        <v>8.6199999999999992</v>
      </c>
      <c r="S7" s="26">
        <v>7</v>
      </c>
      <c r="T7" s="32">
        <f t="shared" si="2"/>
        <v>15.62</v>
      </c>
      <c r="U7" s="29">
        <f t="shared" si="3"/>
        <v>96.856594110115253</v>
      </c>
      <c r="V7" s="30">
        <v>62.483000000000004</v>
      </c>
    </row>
    <row r="8" spans="1:22" ht="35.25" customHeight="1" thickBot="1" x14ac:dyDescent="0.3">
      <c r="A8" s="45">
        <v>5</v>
      </c>
      <c r="B8" s="25" t="s">
        <v>20</v>
      </c>
      <c r="C8" s="5">
        <v>698</v>
      </c>
      <c r="D8" s="8">
        <v>346</v>
      </c>
      <c r="E8" s="1">
        <v>0</v>
      </c>
      <c r="F8" s="1">
        <v>0</v>
      </c>
      <c r="G8" s="1">
        <v>15</v>
      </c>
      <c r="H8" s="2">
        <v>0</v>
      </c>
      <c r="I8" s="2">
        <v>0</v>
      </c>
      <c r="J8" s="2">
        <v>0</v>
      </c>
      <c r="K8" s="2">
        <v>2.4</v>
      </c>
      <c r="L8" s="2">
        <v>1.2</v>
      </c>
      <c r="M8" s="2">
        <v>0</v>
      </c>
      <c r="N8" s="31">
        <f t="shared" si="0"/>
        <v>1062.6000000000001</v>
      </c>
      <c r="O8" s="20">
        <v>34.118000000000002</v>
      </c>
      <c r="P8" s="21">
        <v>18.506</v>
      </c>
      <c r="Q8" s="26">
        <f t="shared" si="1"/>
        <v>52.624000000000002</v>
      </c>
      <c r="R8" s="26">
        <v>8</v>
      </c>
      <c r="S8" s="26">
        <v>10</v>
      </c>
      <c r="T8" s="32">
        <f t="shared" si="2"/>
        <v>18</v>
      </c>
      <c r="U8" s="29">
        <f t="shared" si="3"/>
        <v>59.033333333333339</v>
      </c>
      <c r="V8" s="30">
        <v>52.624000000000002</v>
      </c>
    </row>
    <row r="9" spans="1:22" ht="35.25" customHeight="1" thickBot="1" x14ac:dyDescent="0.3">
      <c r="A9" s="45">
        <v>6</v>
      </c>
      <c r="B9" s="25" t="s">
        <v>18</v>
      </c>
      <c r="C9" s="5">
        <v>391</v>
      </c>
      <c r="D9" s="8">
        <v>985</v>
      </c>
      <c r="E9" s="1">
        <v>0</v>
      </c>
      <c r="F9" s="1">
        <v>0</v>
      </c>
      <c r="G9" s="1">
        <v>0</v>
      </c>
      <c r="H9" s="2">
        <v>0</v>
      </c>
      <c r="I9" s="2">
        <v>0</v>
      </c>
      <c r="J9" s="2">
        <v>0</v>
      </c>
      <c r="K9" s="2">
        <v>0</v>
      </c>
      <c r="L9" s="2">
        <v>0.54</v>
      </c>
      <c r="M9" s="2">
        <v>0</v>
      </c>
      <c r="N9" s="31">
        <f t="shared" si="0"/>
        <v>1376.54</v>
      </c>
      <c r="O9" s="22">
        <v>15.2</v>
      </c>
      <c r="P9" s="21">
        <v>37.348999999999997</v>
      </c>
      <c r="Q9" s="26">
        <f t="shared" si="1"/>
        <v>52.548999999999992</v>
      </c>
      <c r="R9" s="26">
        <v>8.3800000000000008</v>
      </c>
      <c r="S9" s="26">
        <v>8.6300000000000008</v>
      </c>
      <c r="T9" s="32">
        <f t="shared" si="2"/>
        <v>17.010000000000002</v>
      </c>
      <c r="U9" s="29">
        <f t="shared" si="3"/>
        <v>80.925338036449133</v>
      </c>
      <c r="V9" s="30">
        <v>52.548999999999992</v>
      </c>
    </row>
    <row r="10" spans="1:22" ht="35.25" customHeight="1" thickBot="1" x14ac:dyDescent="0.3">
      <c r="A10" s="45">
        <v>7</v>
      </c>
      <c r="B10" s="25" t="s">
        <v>25</v>
      </c>
      <c r="C10" s="5">
        <v>411</v>
      </c>
      <c r="D10" s="8">
        <v>596</v>
      </c>
      <c r="E10" s="1">
        <v>10</v>
      </c>
      <c r="F10" s="1">
        <v>0</v>
      </c>
      <c r="G10" s="1">
        <v>30</v>
      </c>
      <c r="H10" s="2">
        <f>30</f>
        <v>30</v>
      </c>
      <c r="I10" s="2">
        <v>0.81</v>
      </c>
      <c r="J10" s="2">
        <v>0</v>
      </c>
      <c r="K10" s="2">
        <v>0</v>
      </c>
      <c r="L10" s="2">
        <v>0</v>
      </c>
      <c r="M10" s="2">
        <v>0</v>
      </c>
      <c r="N10" s="31">
        <f t="shared" si="0"/>
        <v>1077.81</v>
      </c>
      <c r="O10" s="20">
        <v>16.527999999999999</v>
      </c>
      <c r="P10" s="21">
        <v>19.373000000000001</v>
      </c>
      <c r="Q10" s="26">
        <f t="shared" si="1"/>
        <v>35.900999999999996</v>
      </c>
      <c r="R10" s="26">
        <v>16.75</v>
      </c>
      <c r="S10" s="26">
        <v>16.21</v>
      </c>
      <c r="T10" s="32">
        <f t="shared" si="2"/>
        <v>32.96</v>
      </c>
      <c r="U10" s="29">
        <f t="shared" si="3"/>
        <v>32.700546116504853</v>
      </c>
      <c r="V10" s="30">
        <v>35.900999999999996</v>
      </c>
    </row>
    <row r="11" spans="1:22" ht="35.25" customHeight="1" thickBot="1" x14ac:dyDescent="0.3">
      <c r="A11" s="45">
        <v>8</v>
      </c>
      <c r="B11" s="25" t="s">
        <v>19</v>
      </c>
      <c r="C11" s="5">
        <v>468</v>
      </c>
      <c r="D11" s="8">
        <v>280</v>
      </c>
      <c r="E11" s="1">
        <v>0</v>
      </c>
      <c r="F11" s="1">
        <v>0</v>
      </c>
      <c r="G11" s="1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31">
        <f t="shared" si="0"/>
        <v>748</v>
      </c>
      <c r="O11" s="20">
        <v>17.815999999999999</v>
      </c>
      <c r="P11" s="21">
        <v>16.475999999999999</v>
      </c>
      <c r="Q11" s="26">
        <f t="shared" si="1"/>
        <v>34.292000000000002</v>
      </c>
      <c r="R11" s="26">
        <v>7.83</v>
      </c>
      <c r="S11" s="26">
        <v>6.83</v>
      </c>
      <c r="T11" s="32">
        <f t="shared" si="2"/>
        <v>14.66</v>
      </c>
      <c r="U11" s="29">
        <f t="shared" si="3"/>
        <v>51.023192360163712</v>
      </c>
      <c r="V11" s="30">
        <v>34.292000000000002</v>
      </c>
    </row>
    <row r="12" spans="1:22" ht="35.25" customHeight="1" thickBot="1" x14ac:dyDescent="0.3">
      <c r="A12" s="45">
        <v>9</v>
      </c>
      <c r="B12" s="25" t="s">
        <v>21</v>
      </c>
      <c r="C12" s="5">
        <v>478</v>
      </c>
      <c r="D12" s="8">
        <v>450</v>
      </c>
      <c r="E12" s="1">
        <v>10</v>
      </c>
      <c r="F12" s="1">
        <v>60</v>
      </c>
      <c r="G12" s="1">
        <v>30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31">
        <f t="shared" si="0"/>
        <v>1028</v>
      </c>
      <c r="O12" s="20">
        <v>16.443000000000001</v>
      </c>
      <c r="P12" s="21">
        <v>16.245000000000001</v>
      </c>
      <c r="Q12" s="26">
        <f t="shared" si="1"/>
        <v>32.688000000000002</v>
      </c>
      <c r="R12" s="26">
        <v>8.58</v>
      </c>
      <c r="S12" s="26">
        <v>8</v>
      </c>
      <c r="T12" s="32">
        <f t="shared" si="2"/>
        <v>16.579999999999998</v>
      </c>
      <c r="U12" s="29">
        <f t="shared" si="3"/>
        <v>62.002412545235231</v>
      </c>
      <c r="V12" s="30">
        <v>32.688000000000002</v>
      </c>
    </row>
    <row r="13" spans="1:22" ht="35.25" customHeight="1" thickBot="1" x14ac:dyDescent="0.3">
      <c r="A13" s="45">
        <v>10</v>
      </c>
      <c r="B13" s="25" t="s">
        <v>30</v>
      </c>
      <c r="C13" s="5">
        <v>543</v>
      </c>
      <c r="D13" s="8">
        <v>460</v>
      </c>
      <c r="E13" s="1">
        <v>10</v>
      </c>
      <c r="F13" s="1">
        <v>0</v>
      </c>
      <c r="G13" s="1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31">
        <f t="shared" si="0"/>
        <v>1013</v>
      </c>
      <c r="O13" s="20">
        <v>15.789</v>
      </c>
      <c r="P13" s="21">
        <v>16.294</v>
      </c>
      <c r="Q13" s="26">
        <f t="shared" si="1"/>
        <v>32.082999999999998</v>
      </c>
      <c r="R13" s="26">
        <v>6.63</v>
      </c>
      <c r="S13" s="26">
        <v>5</v>
      </c>
      <c r="T13" s="32">
        <f t="shared" si="2"/>
        <v>11.629999999999999</v>
      </c>
      <c r="U13" s="29">
        <f t="shared" si="3"/>
        <v>87.102321582115223</v>
      </c>
      <c r="V13" s="30">
        <v>32.082999999999998</v>
      </c>
    </row>
    <row r="14" spans="1:22" ht="35.25" customHeight="1" thickBot="1" x14ac:dyDescent="0.3">
      <c r="A14" s="45">
        <v>11</v>
      </c>
      <c r="B14" s="25" t="s">
        <v>16</v>
      </c>
      <c r="C14" s="9">
        <v>380</v>
      </c>
      <c r="D14" s="8">
        <v>322</v>
      </c>
      <c r="E14" s="1">
        <v>35</v>
      </c>
      <c r="F14" s="1">
        <v>0</v>
      </c>
      <c r="G14" s="1">
        <v>0</v>
      </c>
      <c r="H14" s="2">
        <v>0</v>
      </c>
      <c r="I14" s="2">
        <v>0</v>
      </c>
      <c r="J14" s="2">
        <v>0</v>
      </c>
      <c r="K14" s="2">
        <v>7.8</v>
      </c>
      <c r="L14" s="2">
        <f>3.63+2.46</f>
        <v>6.09</v>
      </c>
      <c r="M14" s="2">
        <v>0</v>
      </c>
      <c r="N14" s="31">
        <f t="shared" si="0"/>
        <v>750.89</v>
      </c>
      <c r="O14" s="20">
        <v>15.993</v>
      </c>
      <c r="P14" s="21">
        <v>15.023999999999999</v>
      </c>
      <c r="Q14" s="26">
        <f t="shared" si="1"/>
        <v>31.016999999999999</v>
      </c>
      <c r="R14" s="26">
        <v>8.75</v>
      </c>
      <c r="S14" s="26">
        <v>6.5</v>
      </c>
      <c r="T14" s="32">
        <f t="shared" si="2"/>
        <v>15.25</v>
      </c>
      <c r="U14" s="29">
        <f t="shared" si="3"/>
        <v>49.23868852459016</v>
      </c>
      <c r="V14" s="30">
        <v>31.016999999999999</v>
      </c>
    </row>
    <row r="15" spans="1:22" ht="35.25" customHeight="1" thickBot="1" x14ac:dyDescent="0.3">
      <c r="A15" s="45">
        <v>12</v>
      </c>
      <c r="B15" s="25" t="s">
        <v>39</v>
      </c>
      <c r="C15" s="5">
        <v>0</v>
      </c>
      <c r="D15" s="9">
        <v>431</v>
      </c>
      <c r="E15" s="1">
        <v>0</v>
      </c>
      <c r="F15" s="1">
        <v>0</v>
      </c>
      <c r="G15" s="1">
        <v>0</v>
      </c>
      <c r="H15" s="2">
        <v>0</v>
      </c>
      <c r="I15" s="2">
        <v>0</v>
      </c>
      <c r="J15" s="2">
        <v>0</v>
      </c>
      <c r="K15" s="2">
        <v>0</v>
      </c>
      <c r="L15" s="2">
        <f>0.36+0.6+4.77+1.14</f>
        <v>6.8699999999999992</v>
      </c>
      <c r="M15" s="2">
        <v>0</v>
      </c>
      <c r="N15" s="31">
        <f t="shared" si="0"/>
        <v>437.87</v>
      </c>
      <c r="O15" s="20">
        <v>0</v>
      </c>
      <c r="P15" s="23">
        <v>27.294</v>
      </c>
      <c r="Q15" s="26">
        <f t="shared" si="1"/>
        <v>27.294</v>
      </c>
      <c r="R15" s="26">
        <v>0</v>
      </c>
      <c r="S15" s="26">
        <v>4.08</v>
      </c>
      <c r="T15" s="32">
        <f t="shared" si="2"/>
        <v>4.08</v>
      </c>
      <c r="U15" s="29">
        <f t="shared" si="3"/>
        <v>107.32107843137254</v>
      </c>
      <c r="V15" s="30">
        <v>27.294</v>
      </c>
    </row>
    <row r="16" spans="1:22" ht="35.25" customHeight="1" thickBot="1" x14ac:dyDescent="0.3">
      <c r="A16" s="45">
        <v>13</v>
      </c>
      <c r="B16" s="25" t="s">
        <v>28</v>
      </c>
      <c r="C16" s="5">
        <v>358</v>
      </c>
      <c r="D16" s="8">
        <v>359</v>
      </c>
      <c r="E16" s="1">
        <v>0</v>
      </c>
      <c r="F16" s="1">
        <v>0</v>
      </c>
      <c r="G16" s="1">
        <v>0</v>
      </c>
      <c r="H16" s="2">
        <v>0</v>
      </c>
      <c r="I16" s="2">
        <v>0</v>
      </c>
      <c r="J16" s="2">
        <v>0</v>
      </c>
      <c r="K16" s="2">
        <v>1.68</v>
      </c>
      <c r="L16" s="2">
        <v>1.5</v>
      </c>
      <c r="M16" s="2">
        <v>0</v>
      </c>
      <c r="N16" s="31">
        <f t="shared" si="0"/>
        <v>720.18</v>
      </c>
      <c r="O16" s="20">
        <v>12.199</v>
      </c>
      <c r="P16" s="21">
        <v>12.488</v>
      </c>
      <c r="Q16" s="26">
        <f t="shared" si="1"/>
        <v>24.686999999999998</v>
      </c>
      <c r="R16" s="26">
        <v>5.92</v>
      </c>
      <c r="S16" s="26">
        <v>6</v>
      </c>
      <c r="T16" s="32">
        <f t="shared" si="2"/>
        <v>11.92</v>
      </c>
      <c r="U16" s="29">
        <f t="shared" si="3"/>
        <v>60.417785234899327</v>
      </c>
      <c r="V16" s="30">
        <v>24.686999999999998</v>
      </c>
    </row>
    <row r="17" spans="1:22" ht="35.25" customHeight="1" thickBot="1" x14ac:dyDescent="0.3">
      <c r="A17" s="45">
        <v>14</v>
      </c>
      <c r="B17" s="25" t="s">
        <v>22</v>
      </c>
      <c r="C17" s="5">
        <v>280</v>
      </c>
      <c r="D17" s="8">
        <v>170</v>
      </c>
      <c r="E17" s="1">
        <v>0</v>
      </c>
      <c r="F17" s="1">
        <v>0</v>
      </c>
      <c r="G17" s="1">
        <v>0</v>
      </c>
      <c r="H17" s="2">
        <f>30+30+30+30+30</f>
        <v>150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1">
        <f t="shared" si="0"/>
        <v>600</v>
      </c>
      <c r="O17" s="20">
        <v>14.462999999999999</v>
      </c>
      <c r="P17" s="21">
        <v>9.0329999999999995</v>
      </c>
      <c r="Q17" s="26">
        <f t="shared" si="1"/>
        <v>23.495999999999999</v>
      </c>
      <c r="R17" s="26">
        <v>7.5</v>
      </c>
      <c r="S17" s="26">
        <v>7</v>
      </c>
      <c r="T17" s="32">
        <f t="shared" si="2"/>
        <v>14.5</v>
      </c>
      <c r="U17" s="29">
        <f t="shared" si="3"/>
        <v>41.379310344827587</v>
      </c>
      <c r="V17" s="30">
        <v>23.495999999999999</v>
      </c>
    </row>
    <row r="18" spans="1:22" ht="35.25" customHeight="1" thickBot="1" x14ac:dyDescent="0.3">
      <c r="A18" s="45">
        <v>15</v>
      </c>
      <c r="B18" s="25" t="s">
        <v>38</v>
      </c>
      <c r="C18" s="5">
        <v>100</v>
      </c>
      <c r="D18" s="9">
        <v>71</v>
      </c>
      <c r="E18" s="1">
        <v>0</v>
      </c>
      <c r="F18" s="1">
        <v>0</v>
      </c>
      <c r="G18" s="1">
        <v>0</v>
      </c>
      <c r="H18" s="2">
        <v>0</v>
      </c>
      <c r="I18" s="2">
        <v>0</v>
      </c>
      <c r="J18" s="2">
        <v>0</v>
      </c>
      <c r="K18" s="2">
        <v>9.06</v>
      </c>
      <c r="L18" s="2">
        <v>8.64</v>
      </c>
      <c r="M18" s="2">
        <v>0</v>
      </c>
      <c r="N18" s="31">
        <f t="shared" si="0"/>
        <v>188.7</v>
      </c>
      <c r="O18" s="20">
        <v>3.5209999999999999</v>
      </c>
      <c r="P18" s="23">
        <v>17.356000000000002</v>
      </c>
      <c r="Q18" s="26">
        <f t="shared" si="1"/>
        <v>20.877000000000002</v>
      </c>
      <c r="R18" s="26">
        <v>1</v>
      </c>
      <c r="S18" s="26">
        <v>1</v>
      </c>
      <c r="T18" s="32">
        <f t="shared" si="2"/>
        <v>2</v>
      </c>
      <c r="U18" s="29">
        <f t="shared" si="3"/>
        <v>94.35</v>
      </c>
      <c r="V18" s="30">
        <v>20.877000000000002</v>
      </c>
    </row>
    <row r="19" spans="1:22" ht="35.25" customHeight="1" thickBot="1" x14ac:dyDescent="0.3">
      <c r="A19" s="45">
        <v>16</v>
      </c>
      <c r="B19" s="25" t="s">
        <v>24</v>
      </c>
      <c r="C19" s="9">
        <v>87</v>
      </c>
      <c r="D19" s="8">
        <v>263</v>
      </c>
      <c r="E19" s="1">
        <v>0</v>
      </c>
      <c r="F19" s="1">
        <v>0</v>
      </c>
      <c r="G19" s="1">
        <v>0</v>
      </c>
      <c r="H19" s="2">
        <f>30+30</f>
        <v>60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1">
        <f t="shared" si="0"/>
        <v>410</v>
      </c>
      <c r="O19" s="20">
        <v>2.859</v>
      </c>
      <c r="P19" s="21">
        <v>17.946999999999999</v>
      </c>
      <c r="Q19" s="26">
        <f t="shared" si="1"/>
        <v>20.805999999999997</v>
      </c>
      <c r="R19" s="26">
        <v>8.5</v>
      </c>
      <c r="S19" s="26">
        <v>7.75</v>
      </c>
      <c r="T19" s="32">
        <f t="shared" si="2"/>
        <v>16.25</v>
      </c>
      <c r="U19" s="29">
        <f t="shared" si="3"/>
        <v>25.23076923076923</v>
      </c>
      <c r="V19" s="30">
        <v>20.805999999999997</v>
      </c>
    </row>
    <row r="20" spans="1:22" ht="35.25" customHeight="1" thickBot="1" x14ac:dyDescent="0.3">
      <c r="A20" s="45">
        <v>17</v>
      </c>
      <c r="B20" s="25" t="s">
        <v>37</v>
      </c>
      <c r="C20" s="5">
        <v>251</v>
      </c>
      <c r="D20" s="6">
        <v>150</v>
      </c>
      <c r="E20" s="1">
        <v>0</v>
      </c>
      <c r="F20" s="1">
        <v>0</v>
      </c>
      <c r="G20" s="1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1">
        <f t="shared" si="0"/>
        <v>401</v>
      </c>
      <c r="O20" s="18">
        <v>10.5</v>
      </c>
      <c r="P20" s="41">
        <v>7.5750000000000002</v>
      </c>
      <c r="Q20" s="26">
        <f t="shared" si="1"/>
        <v>18.074999999999999</v>
      </c>
      <c r="R20" s="26">
        <v>1.25</v>
      </c>
      <c r="S20" s="26">
        <v>1</v>
      </c>
      <c r="T20" s="32">
        <f t="shared" si="2"/>
        <v>2.25</v>
      </c>
      <c r="U20" s="29">
        <f t="shared" si="3"/>
        <v>178.22222222222223</v>
      </c>
      <c r="V20" s="30">
        <v>18.074999999999999</v>
      </c>
    </row>
    <row r="21" spans="1:22" ht="35.25" customHeight="1" thickBot="1" x14ac:dyDescent="0.3">
      <c r="A21" s="45">
        <v>18</v>
      </c>
      <c r="B21" s="25" t="s">
        <v>35</v>
      </c>
      <c r="C21" s="5">
        <v>101</v>
      </c>
      <c r="D21" s="9">
        <v>153</v>
      </c>
      <c r="E21" s="1">
        <v>0</v>
      </c>
      <c r="F21" s="1">
        <v>0</v>
      </c>
      <c r="G21" s="1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1">
        <f t="shared" si="0"/>
        <v>254</v>
      </c>
      <c r="O21" s="20">
        <v>0.78300000000000003</v>
      </c>
      <c r="P21" s="23">
        <v>15.538</v>
      </c>
      <c r="Q21" s="26">
        <f t="shared" si="1"/>
        <v>16.321000000000002</v>
      </c>
      <c r="R21" s="26">
        <v>1</v>
      </c>
      <c r="S21" s="26">
        <v>1</v>
      </c>
      <c r="T21" s="32">
        <f t="shared" si="2"/>
        <v>2</v>
      </c>
      <c r="U21" s="29">
        <f t="shared" si="3"/>
        <v>127</v>
      </c>
      <c r="V21" s="30">
        <v>16.321000000000002</v>
      </c>
    </row>
    <row r="22" spans="1:22" s="3" customFormat="1" ht="35.25" customHeight="1" thickBot="1" x14ac:dyDescent="0.3">
      <c r="A22" s="45">
        <v>19</v>
      </c>
      <c r="B22" s="25" t="s">
        <v>27</v>
      </c>
      <c r="C22" s="5">
        <v>160</v>
      </c>
      <c r="D22" s="7">
        <v>272</v>
      </c>
      <c r="E22" s="1">
        <v>0</v>
      </c>
      <c r="F22" s="1">
        <v>35</v>
      </c>
      <c r="G22" s="1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1">
        <f t="shared" si="0"/>
        <v>467</v>
      </c>
      <c r="O22" s="20">
        <v>5.76</v>
      </c>
      <c r="P22" s="19">
        <v>9.5579999999999998</v>
      </c>
      <c r="Q22" s="26">
        <f t="shared" si="1"/>
        <v>15.318</v>
      </c>
      <c r="R22" s="26">
        <v>9</v>
      </c>
      <c r="S22" s="26">
        <v>9.08</v>
      </c>
      <c r="T22" s="32">
        <f t="shared" si="2"/>
        <v>18.079999999999998</v>
      </c>
      <c r="U22" s="29">
        <f t="shared" si="3"/>
        <v>25.829646017699119</v>
      </c>
      <c r="V22" s="30">
        <v>15.318</v>
      </c>
    </row>
    <row r="23" spans="1:22" ht="35.25" customHeight="1" thickBot="1" x14ac:dyDescent="0.3">
      <c r="A23" s="45">
        <v>20</v>
      </c>
      <c r="B23" s="25" t="s">
        <v>29</v>
      </c>
      <c r="C23" s="5">
        <v>37</v>
      </c>
      <c r="D23" s="8">
        <v>140</v>
      </c>
      <c r="E23" s="1">
        <v>0</v>
      </c>
      <c r="F23" s="1">
        <v>0</v>
      </c>
      <c r="G23" s="1">
        <v>30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1">
        <f t="shared" si="0"/>
        <v>207</v>
      </c>
      <c r="O23" s="20">
        <v>0.53100000000000003</v>
      </c>
      <c r="P23" s="21">
        <v>10.881</v>
      </c>
      <c r="Q23" s="26">
        <f t="shared" si="1"/>
        <v>11.412000000000001</v>
      </c>
      <c r="R23" s="26">
        <v>4.25</v>
      </c>
      <c r="S23" s="26">
        <v>4.75</v>
      </c>
      <c r="T23" s="32">
        <f t="shared" si="2"/>
        <v>9</v>
      </c>
      <c r="U23" s="29">
        <f t="shared" si="3"/>
        <v>23</v>
      </c>
      <c r="V23" s="30">
        <v>11.412000000000001</v>
      </c>
    </row>
    <row r="24" spans="1:22" ht="35.25" customHeight="1" thickBot="1" x14ac:dyDescent="0.3">
      <c r="A24" s="45">
        <v>21</v>
      </c>
      <c r="B24" s="25" t="s">
        <v>33</v>
      </c>
      <c r="C24" s="5">
        <v>126</v>
      </c>
      <c r="D24" s="9">
        <v>175</v>
      </c>
      <c r="E24" s="1">
        <v>0</v>
      </c>
      <c r="F24" s="1">
        <v>0</v>
      </c>
      <c r="G24" s="1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1">
        <f t="shared" si="0"/>
        <v>301</v>
      </c>
      <c r="O24" s="20">
        <v>0.78300000000000003</v>
      </c>
      <c r="P24" s="23">
        <v>9.0980000000000008</v>
      </c>
      <c r="Q24" s="26">
        <f t="shared" si="1"/>
        <v>9.8810000000000002</v>
      </c>
      <c r="R24" s="26">
        <v>3</v>
      </c>
      <c r="S24" s="26">
        <v>4</v>
      </c>
      <c r="T24" s="32">
        <f t="shared" si="2"/>
        <v>7</v>
      </c>
      <c r="U24" s="29">
        <f t="shared" si="3"/>
        <v>43</v>
      </c>
      <c r="V24" s="30">
        <v>9.8810000000000002</v>
      </c>
    </row>
    <row r="25" spans="1:22" ht="35.25" customHeight="1" thickBot="1" x14ac:dyDescent="0.3">
      <c r="A25" s="45">
        <v>22</v>
      </c>
      <c r="B25" s="25" t="s">
        <v>17</v>
      </c>
      <c r="C25" s="9">
        <v>152</v>
      </c>
      <c r="D25" s="8">
        <v>165</v>
      </c>
      <c r="E25" s="1">
        <v>0</v>
      </c>
      <c r="F25" s="1">
        <v>0</v>
      </c>
      <c r="G25" s="1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1">
        <f t="shared" si="0"/>
        <v>317</v>
      </c>
      <c r="O25" s="20">
        <v>4.3769999999999998</v>
      </c>
      <c r="P25" s="21">
        <v>4.194</v>
      </c>
      <c r="Q25" s="26">
        <f t="shared" si="1"/>
        <v>8.5709999999999997</v>
      </c>
      <c r="R25" s="26">
        <v>8</v>
      </c>
      <c r="S25" s="26">
        <v>7</v>
      </c>
      <c r="T25" s="32">
        <f t="shared" si="2"/>
        <v>15</v>
      </c>
      <c r="U25" s="29">
        <f t="shared" si="3"/>
        <v>21.133333333333333</v>
      </c>
      <c r="V25" s="30">
        <v>8.5709999999999997</v>
      </c>
    </row>
    <row r="26" spans="1:22" ht="35.25" customHeight="1" thickBot="1" x14ac:dyDescent="0.3">
      <c r="A26" s="45">
        <v>23</v>
      </c>
      <c r="B26" s="25" t="s">
        <v>34</v>
      </c>
      <c r="C26" s="5">
        <v>105</v>
      </c>
      <c r="D26" s="40">
        <v>0</v>
      </c>
      <c r="E26" s="1">
        <v>0</v>
      </c>
      <c r="F26" s="1">
        <v>0</v>
      </c>
      <c r="G26" s="1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31">
        <f t="shared" si="0"/>
        <v>105</v>
      </c>
      <c r="O26" s="20">
        <v>2.1440000000000001</v>
      </c>
      <c r="P26" s="42">
        <v>0</v>
      </c>
      <c r="Q26" s="26">
        <f t="shared" si="1"/>
        <v>2.1440000000000001</v>
      </c>
      <c r="R26" s="26">
        <v>0</v>
      </c>
      <c r="S26" s="26">
        <v>0</v>
      </c>
      <c r="T26" s="32">
        <f t="shared" si="2"/>
        <v>0</v>
      </c>
      <c r="U26" s="29">
        <v>0</v>
      </c>
      <c r="V26" s="30">
        <v>2.1440000000000001</v>
      </c>
    </row>
    <row r="27" spans="1:22" ht="35.25" customHeight="1" thickBot="1" x14ac:dyDescent="0.3">
      <c r="A27" s="45">
        <v>24</v>
      </c>
      <c r="B27" s="25" t="s">
        <v>32</v>
      </c>
      <c r="C27" s="9">
        <v>135</v>
      </c>
      <c r="D27" s="9">
        <v>178</v>
      </c>
      <c r="E27" s="1">
        <v>0</v>
      </c>
      <c r="F27" s="1">
        <v>0</v>
      </c>
      <c r="G27" s="1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33">
        <f t="shared" si="0"/>
        <v>313</v>
      </c>
      <c r="O27" s="34">
        <v>0</v>
      </c>
      <c r="P27" s="43">
        <v>0</v>
      </c>
      <c r="Q27" s="35">
        <f t="shared" si="1"/>
        <v>0</v>
      </c>
      <c r="R27" s="35">
        <v>2.5</v>
      </c>
      <c r="S27" s="35">
        <v>2.75</v>
      </c>
      <c r="T27" s="36">
        <f t="shared" si="2"/>
        <v>5.25</v>
      </c>
      <c r="U27" s="29">
        <f>N27/T27</f>
        <v>59.61904761904762</v>
      </c>
      <c r="V27" s="30">
        <v>0</v>
      </c>
    </row>
    <row r="28" spans="1:22" ht="26.25" customHeight="1" x14ac:dyDescent="0.25">
      <c r="N28" s="44">
        <f>SUM(N4:N27)</f>
        <v>17807.490000000002</v>
      </c>
      <c r="O28" s="44"/>
      <c r="P28" s="44"/>
      <c r="Q28" s="44"/>
      <c r="R28" s="44"/>
      <c r="S28" s="44"/>
      <c r="T28" s="44">
        <f>SUM(T4:T27)</f>
        <v>291.25</v>
      </c>
      <c r="U28" s="37"/>
      <c r="V28" s="38"/>
    </row>
    <row r="32" spans="1:22" x14ac:dyDescent="0.25">
      <c r="B32" s="39" t="s">
        <v>47</v>
      </c>
    </row>
  </sheetData>
  <autoFilter ref="A3:V3">
    <sortState ref="A4:V28">
      <sortCondition descending="1" ref="V3"/>
    </sortState>
  </autoFilter>
  <mergeCells count="2">
    <mergeCell ref="A1:V1"/>
    <mergeCell ref="A2:V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T40" sqref="T40"/>
    </sheetView>
  </sheetViews>
  <sheetFormatPr defaultRowHeight="15" x14ac:dyDescent="0.25"/>
  <cols>
    <col min="1" max="1" width="5.42578125" customWidth="1"/>
    <col min="2" max="2" width="54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22.5703125" customWidth="1"/>
    <col min="15" max="15" width="14" hidden="1" customWidth="1"/>
    <col min="16" max="16" width="11.85546875" hidden="1" customWidth="1"/>
    <col min="17" max="17" width="11.28515625" hidden="1" customWidth="1"/>
    <col min="18" max="18" width="10.5703125" hidden="1" customWidth="1"/>
    <col min="19" max="19" width="5.7109375" hidden="1" customWidth="1"/>
    <col min="20" max="20" width="22.140625" customWidth="1"/>
    <col min="21" max="21" width="16.85546875" customWidth="1"/>
    <col min="22" max="22" width="23.28515625" customWidth="1"/>
    <col min="257" max="257" width="5.42578125" customWidth="1"/>
    <col min="258" max="258" width="54.7109375" customWidth="1"/>
    <col min="259" max="259" width="12" customWidth="1"/>
    <col min="260" max="260" width="10.5703125" customWidth="1"/>
    <col min="261" max="261" width="12" customWidth="1"/>
    <col min="262" max="262" width="12.7109375" customWidth="1"/>
    <col min="263" max="263" width="10.5703125" customWidth="1"/>
    <col min="264" max="264" width="10.85546875" customWidth="1"/>
    <col min="265" max="265" width="12.5703125" customWidth="1"/>
    <col min="266" max="266" width="12.140625" customWidth="1"/>
    <col min="267" max="267" width="11" customWidth="1"/>
    <col min="268" max="268" width="12.140625" customWidth="1"/>
    <col min="269" max="269" width="11.7109375" customWidth="1"/>
    <col min="270" max="270" width="13" customWidth="1"/>
    <col min="271" max="271" width="10.28515625" customWidth="1"/>
    <col min="272" max="272" width="11.85546875" customWidth="1"/>
    <col min="273" max="273" width="11.28515625" customWidth="1"/>
    <col min="274" max="275" width="10.5703125" customWidth="1"/>
    <col min="276" max="276" width="9.7109375" customWidth="1"/>
    <col min="513" max="513" width="5.42578125" customWidth="1"/>
    <col min="514" max="514" width="54.7109375" customWidth="1"/>
    <col min="515" max="515" width="12" customWidth="1"/>
    <col min="516" max="516" width="10.5703125" customWidth="1"/>
    <col min="517" max="517" width="12" customWidth="1"/>
    <col min="518" max="518" width="12.7109375" customWidth="1"/>
    <col min="519" max="519" width="10.5703125" customWidth="1"/>
    <col min="520" max="520" width="10.85546875" customWidth="1"/>
    <col min="521" max="521" width="12.5703125" customWidth="1"/>
    <col min="522" max="522" width="12.140625" customWidth="1"/>
    <col min="523" max="523" width="11" customWidth="1"/>
    <col min="524" max="524" width="12.140625" customWidth="1"/>
    <col min="525" max="525" width="11.7109375" customWidth="1"/>
    <col min="526" max="526" width="13" customWidth="1"/>
    <col min="527" max="527" width="10.28515625" customWidth="1"/>
    <col min="528" max="528" width="11.85546875" customWidth="1"/>
    <col min="529" max="529" width="11.28515625" customWidth="1"/>
    <col min="530" max="531" width="10.5703125" customWidth="1"/>
    <col min="532" max="532" width="9.7109375" customWidth="1"/>
    <col min="769" max="769" width="5.42578125" customWidth="1"/>
    <col min="770" max="770" width="54.7109375" customWidth="1"/>
    <col min="771" max="771" width="12" customWidth="1"/>
    <col min="772" max="772" width="10.5703125" customWidth="1"/>
    <col min="773" max="773" width="12" customWidth="1"/>
    <col min="774" max="774" width="12.7109375" customWidth="1"/>
    <col min="775" max="775" width="10.5703125" customWidth="1"/>
    <col min="776" max="776" width="10.85546875" customWidth="1"/>
    <col min="777" max="777" width="12.5703125" customWidth="1"/>
    <col min="778" max="778" width="12.140625" customWidth="1"/>
    <col min="779" max="779" width="11" customWidth="1"/>
    <col min="780" max="780" width="12.140625" customWidth="1"/>
    <col min="781" max="781" width="11.7109375" customWidth="1"/>
    <col min="782" max="782" width="13" customWidth="1"/>
    <col min="783" max="783" width="10.28515625" customWidth="1"/>
    <col min="784" max="784" width="11.85546875" customWidth="1"/>
    <col min="785" max="785" width="11.28515625" customWidth="1"/>
    <col min="786" max="787" width="10.5703125" customWidth="1"/>
    <col min="788" max="788" width="9.7109375" customWidth="1"/>
    <col min="1025" max="1025" width="5.42578125" customWidth="1"/>
    <col min="1026" max="1026" width="54.7109375" customWidth="1"/>
    <col min="1027" max="1027" width="12" customWidth="1"/>
    <col min="1028" max="1028" width="10.5703125" customWidth="1"/>
    <col min="1029" max="1029" width="12" customWidth="1"/>
    <col min="1030" max="1030" width="12.7109375" customWidth="1"/>
    <col min="1031" max="1031" width="10.5703125" customWidth="1"/>
    <col min="1032" max="1032" width="10.85546875" customWidth="1"/>
    <col min="1033" max="1033" width="12.5703125" customWidth="1"/>
    <col min="1034" max="1034" width="12.140625" customWidth="1"/>
    <col min="1035" max="1035" width="11" customWidth="1"/>
    <col min="1036" max="1036" width="12.140625" customWidth="1"/>
    <col min="1037" max="1037" width="11.7109375" customWidth="1"/>
    <col min="1038" max="1038" width="13" customWidth="1"/>
    <col min="1039" max="1039" width="10.28515625" customWidth="1"/>
    <col min="1040" max="1040" width="11.85546875" customWidth="1"/>
    <col min="1041" max="1041" width="11.28515625" customWidth="1"/>
    <col min="1042" max="1043" width="10.5703125" customWidth="1"/>
    <col min="1044" max="1044" width="9.7109375" customWidth="1"/>
    <col min="1281" max="1281" width="5.42578125" customWidth="1"/>
    <col min="1282" max="1282" width="54.7109375" customWidth="1"/>
    <col min="1283" max="1283" width="12" customWidth="1"/>
    <col min="1284" max="1284" width="10.5703125" customWidth="1"/>
    <col min="1285" max="1285" width="12" customWidth="1"/>
    <col min="1286" max="1286" width="12.7109375" customWidth="1"/>
    <col min="1287" max="1287" width="10.5703125" customWidth="1"/>
    <col min="1288" max="1288" width="10.85546875" customWidth="1"/>
    <col min="1289" max="1289" width="12.5703125" customWidth="1"/>
    <col min="1290" max="1290" width="12.140625" customWidth="1"/>
    <col min="1291" max="1291" width="11" customWidth="1"/>
    <col min="1292" max="1292" width="12.140625" customWidth="1"/>
    <col min="1293" max="1293" width="11.7109375" customWidth="1"/>
    <col min="1294" max="1294" width="13" customWidth="1"/>
    <col min="1295" max="1295" width="10.28515625" customWidth="1"/>
    <col min="1296" max="1296" width="11.85546875" customWidth="1"/>
    <col min="1297" max="1297" width="11.28515625" customWidth="1"/>
    <col min="1298" max="1299" width="10.5703125" customWidth="1"/>
    <col min="1300" max="1300" width="9.7109375" customWidth="1"/>
    <col min="1537" max="1537" width="5.42578125" customWidth="1"/>
    <col min="1538" max="1538" width="54.7109375" customWidth="1"/>
    <col min="1539" max="1539" width="12" customWidth="1"/>
    <col min="1540" max="1540" width="10.5703125" customWidth="1"/>
    <col min="1541" max="1541" width="12" customWidth="1"/>
    <col min="1542" max="1542" width="12.7109375" customWidth="1"/>
    <col min="1543" max="1543" width="10.5703125" customWidth="1"/>
    <col min="1544" max="1544" width="10.85546875" customWidth="1"/>
    <col min="1545" max="1545" width="12.5703125" customWidth="1"/>
    <col min="1546" max="1546" width="12.140625" customWidth="1"/>
    <col min="1547" max="1547" width="11" customWidth="1"/>
    <col min="1548" max="1548" width="12.140625" customWidth="1"/>
    <col min="1549" max="1549" width="11.7109375" customWidth="1"/>
    <col min="1550" max="1550" width="13" customWidth="1"/>
    <col min="1551" max="1551" width="10.28515625" customWidth="1"/>
    <col min="1552" max="1552" width="11.85546875" customWidth="1"/>
    <col min="1553" max="1553" width="11.28515625" customWidth="1"/>
    <col min="1554" max="1555" width="10.5703125" customWidth="1"/>
    <col min="1556" max="1556" width="9.7109375" customWidth="1"/>
    <col min="1793" max="1793" width="5.42578125" customWidth="1"/>
    <col min="1794" max="1794" width="54.7109375" customWidth="1"/>
    <col min="1795" max="1795" width="12" customWidth="1"/>
    <col min="1796" max="1796" width="10.5703125" customWidth="1"/>
    <col min="1797" max="1797" width="12" customWidth="1"/>
    <col min="1798" max="1798" width="12.7109375" customWidth="1"/>
    <col min="1799" max="1799" width="10.5703125" customWidth="1"/>
    <col min="1800" max="1800" width="10.85546875" customWidth="1"/>
    <col min="1801" max="1801" width="12.5703125" customWidth="1"/>
    <col min="1802" max="1802" width="12.140625" customWidth="1"/>
    <col min="1803" max="1803" width="11" customWidth="1"/>
    <col min="1804" max="1804" width="12.140625" customWidth="1"/>
    <col min="1805" max="1805" width="11.7109375" customWidth="1"/>
    <col min="1806" max="1806" width="13" customWidth="1"/>
    <col min="1807" max="1807" width="10.28515625" customWidth="1"/>
    <col min="1808" max="1808" width="11.85546875" customWidth="1"/>
    <col min="1809" max="1809" width="11.28515625" customWidth="1"/>
    <col min="1810" max="1811" width="10.5703125" customWidth="1"/>
    <col min="1812" max="1812" width="9.7109375" customWidth="1"/>
    <col min="2049" max="2049" width="5.42578125" customWidth="1"/>
    <col min="2050" max="2050" width="54.7109375" customWidth="1"/>
    <col min="2051" max="2051" width="12" customWidth="1"/>
    <col min="2052" max="2052" width="10.5703125" customWidth="1"/>
    <col min="2053" max="2053" width="12" customWidth="1"/>
    <col min="2054" max="2054" width="12.7109375" customWidth="1"/>
    <col min="2055" max="2055" width="10.5703125" customWidth="1"/>
    <col min="2056" max="2056" width="10.85546875" customWidth="1"/>
    <col min="2057" max="2057" width="12.5703125" customWidth="1"/>
    <col min="2058" max="2058" width="12.140625" customWidth="1"/>
    <col min="2059" max="2059" width="11" customWidth="1"/>
    <col min="2060" max="2060" width="12.140625" customWidth="1"/>
    <col min="2061" max="2061" width="11.7109375" customWidth="1"/>
    <col min="2062" max="2062" width="13" customWidth="1"/>
    <col min="2063" max="2063" width="10.28515625" customWidth="1"/>
    <col min="2064" max="2064" width="11.85546875" customWidth="1"/>
    <col min="2065" max="2065" width="11.28515625" customWidth="1"/>
    <col min="2066" max="2067" width="10.5703125" customWidth="1"/>
    <col min="2068" max="2068" width="9.7109375" customWidth="1"/>
    <col min="2305" max="2305" width="5.42578125" customWidth="1"/>
    <col min="2306" max="2306" width="54.7109375" customWidth="1"/>
    <col min="2307" max="2307" width="12" customWidth="1"/>
    <col min="2308" max="2308" width="10.5703125" customWidth="1"/>
    <col min="2309" max="2309" width="12" customWidth="1"/>
    <col min="2310" max="2310" width="12.7109375" customWidth="1"/>
    <col min="2311" max="2311" width="10.5703125" customWidth="1"/>
    <col min="2312" max="2312" width="10.85546875" customWidth="1"/>
    <col min="2313" max="2313" width="12.5703125" customWidth="1"/>
    <col min="2314" max="2314" width="12.140625" customWidth="1"/>
    <col min="2315" max="2315" width="11" customWidth="1"/>
    <col min="2316" max="2316" width="12.140625" customWidth="1"/>
    <col min="2317" max="2317" width="11.7109375" customWidth="1"/>
    <col min="2318" max="2318" width="13" customWidth="1"/>
    <col min="2319" max="2319" width="10.28515625" customWidth="1"/>
    <col min="2320" max="2320" width="11.85546875" customWidth="1"/>
    <col min="2321" max="2321" width="11.28515625" customWidth="1"/>
    <col min="2322" max="2323" width="10.5703125" customWidth="1"/>
    <col min="2324" max="2324" width="9.7109375" customWidth="1"/>
    <col min="2561" max="2561" width="5.42578125" customWidth="1"/>
    <col min="2562" max="2562" width="54.7109375" customWidth="1"/>
    <col min="2563" max="2563" width="12" customWidth="1"/>
    <col min="2564" max="2564" width="10.5703125" customWidth="1"/>
    <col min="2565" max="2565" width="12" customWidth="1"/>
    <col min="2566" max="2566" width="12.7109375" customWidth="1"/>
    <col min="2567" max="2567" width="10.5703125" customWidth="1"/>
    <col min="2568" max="2568" width="10.85546875" customWidth="1"/>
    <col min="2569" max="2569" width="12.5703125" customWidth="1"/>
    <col min="2570" max="2570" width="12.140625" customWidth="1"/>
    <col min="2571" max="2571" width="11" customWidth="1"/>
    <col min="2572" max="2572" width="12.140625" customWidth="1"/>
    <col min="2573" max="2573" width="11.7109375" customWidth="1"/>
    <col min="2574" max="2574" width="13" customWidth="1"/>
    <col min="2575" max="2575" width="10.28515625" customWidth="1"/>
    <col min="2576" max="2576" width="11.85546875" customWidth="1"/>
    <col min="2577" max="2577" width="11.28515625" customWidth="1"/>
    <col min="2578" max="2579" width="10.5703125" customWidth="1"/>
    <col min="2580" max="2580" width="9.7109375" customWidth="1"/>
    <col min="2817" max="2817" width="5.42578125" customWidth="1"/>
    <col min="2818" max="2818" width="54.7109375" customWidth="1"/>
    <col min="2819" max="2819" width="12" customWidth="1"/>
    <col min="2820" max="2820" width="10.5703125" customWidth="1"/>
    <col min="2821" max="2821" width="12" customWidth="1"/>
    <col min="2822" max="2822" width="12.7109375" customWidth="1"/>
    <col min="2823" max="2823" width="10.5703125" customWidth="1"/>
    <col min="2824" max="2824" width="10.85546875" customWidth="1"/>
    <col min="2825" max="2825" width="12.5703125" customWidth="1"/>
    <col min="2826" max="2826" width="12.140625" customWidth="1"/>
    <col min="2827" max="2827" width="11" customWidth="1"/>
    <col min="2828" max="2828" width="12.140625" customWidth="1"/>
    <col min="2829" max="2829" width="11.7109375" customWidth="1"/>
    <col min="2830" max="2830" width="13" customWidth="1"/>
    <col min="2831" max="2831" width="10.28515625" customWidth="1"/>
    <col min="2832" max="2832" width="11.85546875" customWidth="1"/>
    <col min="2833" max="2833" width="11.28515625" customWidth="1"/>
    <col min="2834" max="2835" width="10.5703125" customWidth="1"/>
    <col min="2836" max="2836" width="9.7109375" customWidth="1"/>
    <col min="3073" max="3073" width="5.42578125" customWidth="1"/>
    <col min="3074" max="3074" width="54.7109375" customWidth="1"/>
    <col min="3075" max="3075" width="12" customWidth="1"/>
    <col min="3076" max="3076" width="10.5703125" customWidth="1"/>
    <col min="3077" max="3077" width="12" customWidth="1"/>
    <col min="3078" max="3078" width="12.7109375" customWidth="1"/>
    <col min="3079" max="3079" width="10.5703125" customWidth="1"/>
    <col min="3080" max="3080" width="10.85546875" customWidth="1"/>
    <col min="3081" max="3081" width="12.5703125" customWidth="1"/>
    <col min="3082" max="3082" width="12.140625" customWidth="1"/>
    <col min="3083" max="3083" width="11" customWidth="1"/>
    <col min="3084" max="3084" width="12.140625" customWidth="1"/>
    <col min="3085" max="3085" width="11.7109375" customWidth="1"/>
    <col min="3086" max="3086" width="13" customWidth="1"/>
    <col min="3087" max="3087" width="10.28515625" customWidth="1"/>
    <col min="3088" max="3088" width="11.85546875" customWidth="1"/>
    <col min="3089" max="3089" width="11.28515625" customWidth="1"/>
    <col min="3090" max="3091" width="10.5703125" customWidth="1"/>
    <col min="3092" max="3092" width="9.7109375" customWidth="1"/>
    <col min="3329" max="3329" width="5.42578125" customWidth="1"/>
    <col min="3330" max="3330" width="54.7109375" customWidth="1"/>
    <col min="3331" max="3331" width="12" customWidth="1"/>
    <col min="3332" max="3332" width="10.5703125" customWidth="1"/>
    <col min="3333" max="3333" width="12" customWidth="1"/>
    <col min="3334" max="3334" width="12.7109375" customWidth="1"/>
    <col min="3335" max="3335" width="10.5703125" customWidth="1"/>
    <col min="3336" max="3336" width="10.85546875" customWidth="1"/>
    <col min="3337" max="3337" width="12.5703125" customWidth="1"/>
    <col min="3338" max="3338" width="12.140625" customWidth="1"/>
    <col min="3339" max="3339" width="11" customWidth="1"/>
    <col min="3340" max="3340" width="12.140625" customWidth="1"/>
    <col min="3341" max="3341" width="11.7109375" customWidth="1"/>
    <col min="3342" max="3342" width="13" customWidth="1"/>
    <col min="3343" max="3343" width="10.28515625" customWidth="1"/>
    <col min="3344" max="3344" width="11.85546875" customWidth="1"/>
    <col min="3345" max="3345" width="11.28515625" customWidth="1"/>
    <col min="3346" max="3347" width="10.5703125" customWidth="1"/>
    <col min="3348" max="3348" width="9.7109375" customWidth="1"/>
    <col min="3585" max="3585" width="5.42578125" customWidth="1"/>
    <col min="3586" max="3586" width="54.7109375" customWidth="1"/>
    <col min="3587" max="3587" width="12" customWidth="1"/>
    <col min="3588" max="3588" width="10.5703125" customWidth="1"/>
    <col min="3589" max="3589" width="12" customWidth="1"/>
    <col min="3590" max="3590" width="12.7109375" customWidth="1"/>
    <col min="3591" max="3591" width="10.5703125" customWidth="1"/>
    <col min="3592" max="3592" width="10.85546875" customWidth="1"/>
    <col min="3593" max="3593" width="12.5703125" customWidth="1"/>
    <col min="3594" max="3594" width="12.140625" customWidth="1"/>
    <col min="3595" max="3595" width="11" customWidth="1"/>
    <col min="3596" max="3596" width="12.140625" customWidth="1"/>
    <col min="3597" max="3597" width="11.7109375" customWidth="1"/>
    <col min="3598" max="3598" width="13" customWidth="1"/>
    <col min="3599" max="3599" width="10.28515625" customWidth="1"/>
    <col min="3600" max="3600" width="11.85546875" customWidth="1"/>
    <col min="3601" max="3601" width="11.28515625" customWidth="1"/>
    <col min="3602" max="3603" width="10.5703125" customWidth="1"/>
    <col min="3604" max="3604" width="9.7109375" customWidth="1"/>
    <col min="3841" max="3841" width="5.42578125" customWidth="1"/>
    <col min="3842" max="3842" width="54.7109375" customWidth="1"/>
    <col min="3843" max="3843" width="12" customWidth="1"/>
    <col min="3844" max="3844" width="10.5703125" customWidth="1"/>
    <col min="3845" max="3845" width="12" customWidth="1"/>
    <col min="3846" max="3846" width="12.7109375" customWidth="1"/>
    <col min="3847" max="3847" width="10.5703125" customWidth="1"/>
    <col min="3848" max="3848" width="10.85546875" customWidth="1"/>
    <col min="3849" max="3849" width="12.5703125" customWidth="1"/>
    <col min="3850" max="3850" width="12.140625" customWidth="1"/>
    <col min="3851" max="3851" width="11" customWidth="1"/>
    <col min="3852" max="3852" width="12.140625" customWidth="1"/>
    <col min="3853" max="3853" width="11.7109375" customWidth="1"/>
    <col min="3854" max="3854" width="13" customWidth="1"/>
    <col min="3855" max="3855" width="10.28515625" customWidth="1"/>
    <col min="3856" max="3856" width="11.85546875" customWidth="1"/>
    <col min="3857" max="3857" width="11.28515625" customWidth="1"/>
    <col min="3858" max="3859" width="10.5703125" customWidth="1"/>
    <col min="3860" max="3860" width="9.7109375" customWidth="1"/>
    <col min="4097" max="4097" width="5.42578125" customWidth="1"/>
    <col min="4098" max="4098" width="54.7109375" customWidth="1"/>
    <col min="4099" max="4099" width="12" customWidth="1"/>
    <col min="4100" max="4100" width="10.5703125" customWidth="1"/>
    <col min="4101" max="4101" width="12" customWidth="1"/>
    <col min="4102" max="4102" width="12.7109375" customWidth="1"/>
    <col min="4103" max="4103" width="10.5703125" customWidth="1"/>
    <col min="4104" max="4104" width="10.85546875" customWidth="1"/>
    <col min="4105" max="4105" width="12.5703125" customWidth="1"/>
    <col min="4106" max="4106" width="12.140625" customWidth="1"/>
    <col min="4107" max="4107" width="11" customWidth="1"/>
    <col min="4108" max="4108" width="12.140625" customWidth="1"/>
    <col min="4109" max="4109" width="11.7109375" customWidth="1"/>
    <col min="4110" max="4110" width="13" customWidth="1"/>
    <col min="4111" max="4111" width="10.28515625" customWidth="1"/>
    <col min="4112" max="4112" width="11.85546875" customWidth="1"/>
    <col min="4113" max="4113" width="11.28515625" customWidth="1"/>
    <col min="4114" max="4115" width="10.5703125" customWidth="1"/>
    <col min="4116" max="4116" width="9.7109375" customWidth="1"/>
    <col min="4353" max="4353" width="5.42578125" customWidth="1"/>
    <col min="4354" max="4354" width="54.7109375" customWidth="1"/>
    <col min="4355" max="4355" width="12" customWidth="1"/>
    <col min="4356" max="4356" width="10.5703125" customWidth="1"/>
    <col min="4357" max="4357" width="12" customWidth="1"/>
    <col min="4358" max="4358" width="12.7109375" customWidth="1"/>
    <col min="4359" max="4359" width="10.5703125" customWidth="1"/>
    <col min="4360" max="4360" width="10.85546875" customWidth="1"/>
    <col min="4361" max="4361" width="12.5703125" customWidth="1"/>
    <col min="4362" max="4362" width="12.140625" customWidth="1"/>
    <col min="4363" max="4363" width="11" customWidth="1"/>
    <col min="4364" max="4364" width="12.140625" customWidth="1"/>
    <col min="4365" max="4365" width="11.7109375" customWidth="1"/>
    <col min="4366" max="4366" width="13" customWidth="1"/>
    <col min="4367" max="4367" width="10.28515625" customWidth="1"/>
    <col min="4368" max="4368" width="11.85546875" customWidth="1"/>
    <col min="4369" max="4369" width="11.28515625" customWidth="1"/>
    <col min="4370" max="4371" width="10.5703125" customWidth="1"/>
    <col min="4372" max="4372" width="9.7109375" customWidth="1"/>
    <col min="4609" max="4609" width="5.42578125" customWidth="1"/>
    <col min="4610" max="4610" width="54.7109375" customWidth="1"/>
    <col min="4611" max="4611" width="12" customWidth="1"/>
    <col min="4612" max="4612" width="10.5703125" customWidth="1"/>
    <col min="4613" max="4613" width="12" customWidth="1"/>
    <col min="4614" max="4614" width="12.7109375" customWidth="1"/>
    <col min="4615" max="4615" width="10.5703125" customWidth="1"/>
    <col min="4616" max="4616" width="10.85546875" customWidth="1"/>
    <col min="4617" max="4617" width="12.5703125" customWidth="1"/>
    <col min="4618" max="4618" width="12.140625" customWidth="1"/>
    <col min="4619" max="4619" width="11" customWidth="1"/>
    <col min="4620" max="4620" width="12.140625" customWidth="1"/>
    <col min="4621" max="4621" width="11.7109375" customWidth="1"/>
    <col min="4622" max="4622" width="13" customWidth="1"/>
    <col min="4623" max="4623" width="10.28515625" customWidth="1"/>
    <col min="4624" max="4624" width="11.85546875" customWidth="1"/>
    <col min="4625" max="4625" width="11.28515625" customWidth="1"/>
    <col min="4626" max="4627" width="10.5703125" customWidth="1"/>
    <col min="4628" max="4628" width="9.7109375" customWidth="1"/>
    <col min="4865" max="4865" width="5.42578125" customWidth="1"/>
    <col min="4866" max="4866" width="54.7109375" customWidth="1"/>
    <col min="4867" max="4867" width="12" customWidth="1"/>
    <col min="4868" max="4868" width="10.5703125" customWidth="1"/>
    <col min="4869" max="4869" width="12" customWidth="1"/>
    <col min="4870" max="4870" width="12.7109375" customWidth="1"/>
    <col min="4871" max="4871" width="10.5703125" customWidth="1"/>
    <col min="4872" max="4872" width="10.85546875" customWidth="1"/>
    <col min="4873" max="4873" width="12.5703125" customWidth="1"/>
    <col min="4874" max="4874" width="12.140625" customWidth="1"/>
    <col min="4875" max="4875" width="11" customWidth="1"/>
    <col min="4876" max="4876" width="12.140625" customWidth="1"/>
    <col min="4877" max="4877" width="11.7109375" customWidth="1"/>
    <col min="4878" max="4878" width="13" customWidth="1"/>
    <col min="4879" max="4879" width="10.28515625" customWidth="1"/>
    <col min="4880" max="4880" width="11.85546875" customWidth="1"/>
    <col min="4881" max="4881" width="11.28515625" customWidth="1"/>
    <col min="4882" max="4883" width="10.5703125" customWidth="1"/>
    <col min="4884" max="4884" width="9.7109375" customWidth="1"/>
    <col min="5121" max="5121" width="5.42578125" customWidth="1"/>
    <col min="5122" max="5122" width="54.7109375" customWidth="1"/>
    <col min="5123" max="5123" width="12" customWidth="1"/>
    <col min="5124" max="5124" width="10.5703125" customWidth="1"/>
    <col min="5125" max="5125" width="12" customWidth="1"/>
    <col min="5126" max="5126" width="12.7109375" customWidth="1"/>
    <col min="5127" max="5127" width="10.5703125" customWidth="1"/>
    <col min="5128" max="5128" width="10.85546875" customWidth="1"/>
    <col min="5129" max="5129" width="12.5703125" customWidth="1"/>
    <col min="5130" max="5130" width="12.140625" customWidth="1"/>
    <col min="5131" max="5131" width="11" customWidth="1"/>
    <col min="5132" max="5132" width="12.140625" customWidth="1"/>
    <col min="5133" max="5133" width="11.7109375" customWidth="1"/>
    <col min="5134" max="5134" width="13" customWidth="1"/>
    <col min="5135" max="5135" width="10.28515625" customWidth="1"/>
    <col min="5136" max="5136" width="11.85546875" customWidth="1"/>
    <col min="5137" max="5137" width="11.28515625" customWidth="1"/>
    <col min="5138" max="5139" width="10.5703125" customWidth="1"/>
    <col min="5140" max="5140" width="9.7109375" customWidth="1"/>
    <col min="5377" max="5377" width="5.42578125" customWidth="1"/>
    <col min="5378" max="5378" width="54.7109375" customWidth="1"/>
    <col min="5379" max="5379" width="12" customWidth="1"/>
    <col min="5380" max="5380" width="10.5703125" customWidth="1"/>
    <col min="5381" max="5381" width="12" customWidth="1"/>
    <col min="5382" max="5382" width="12.7109375" customWidth="1"/>
    <col min="5383" max="5383" width="10.5703125" customWidth="1"/>
    <col min="5384" max="5384" width="10.85546875" customWidth="1"/>
    <col min="5385" max="5385" width="12.5703125" customWidth="1"/>
    <col min="5386" max="5386" width="12.140625" customWidth="1"/>
    <col min="5387" max="5387" width="11" customWidth="1"/>
    <col min="5388" max="5388" width="12.140625" customWidth="1"/>
    <col min="5389" max="5389" width="11.7109375" customWidth="1"/>
    <col min="5390" max="5390" width="13" customWidth="1"/>
    <col min="5391" max="5391" width="10.28515625" customWidth="1"/>
    <col min="5392" max="5392" width="11.85546875" customWidth="1"/>
    <col min="5393" max="5393" width="11.28515625" customWidth="1"/>
    <col min="5394" max="5395" width="10.5703125" customWidth="1"/>
    <col min="5396" max="5396" width="9.7109375" customWidth="1"/>
    <col min="5633" max="5633" width="5.42578125" customWidth="1"/>
    <col min="5634" max="5634" width="54.7109375" customWidth="1"/>
    <col min="5635" max="5635" width="12" customWidth="1"/>
    <col min="5636" max="5636" width="10.5703125" customWidth="1"/>
    <col min="5637" max="5637" width="12" customWidth="1"/>
    <col min="5638" max="5638" width="12.7109375" customWidth="1"/>
    <col min="5639" max="5639" width="10.5703125" customWidth="1"/>
    <col min="5640" max="5640" width="10.85546875" customWidth="1"/>
    <col min="5641" max="5641" width="12.5703125" customWidth="1"/>
    <col min="5642" max="5642" width="12.140625" customWidth="1"/>
    <col min="5643" max="5643" width="11" customWidth="1"/>
    <col min="5644" max="5644" width="12.140625" customWidth="1"/>
    <col min="5645" max="5645" width="11.7109375" customWidth="1"/>
    <col min="5646" max="5646" width="13" customWidth="1"/>
    <col min="5647" max="5647" width="10.28515625" customWidth="1"/>
    <col min="5648" max="5648" width="11.85546875" customWidth="1"/>
    <col min="5649" max="5649" width="11.28515625" customWidth="1"/>
    <col min="5650" max="5651" width="10.5703125" customWidth="1"/>
    <col min="5652" max="5652" width="9.7109375" customWidth="1"/>
    <col min="5889" max="5889" width="5.42578125" customWidth="1"/>
    <col min="5890" max="5890" width="54.7109375" customWidth="1"/>
    <col min="5891" max="5891" width="12" customWidth="1"/>
    <col min="5892" max="5892" width="10.5703125" customWidth="1"/>
    <col min="5893" max="5893" width="12" customWidth="1"/>
    <col min="5894" max="5894" width="12.7109375" customWidth="1"/>
    <col min="5895" max="5895" width="10.5703125" customWidth="1"/>
    <col min="5896" max="5896" width="10.85546875" customWidth="1"/>
    <col min="5897" max="5897" width="12.5703125" customWidth="1"/>
    <col min="5898" max="5898" width="12.140625" customWidth="1"/>
    <col min="5899" max="5899" width="11" customWidth="1"/>
    <col min="5900" max="5900" width="12.140625" customWidth="1"/>
    <col min="5901" max="5901" width="11.7109375" customWidth="1"/>
    <col min="5902" max="5902" width="13" customWidth="1"/>
    <col min="5903" max="5903" width="10.28515625" customWidth="1"/>
    <col min="5904" max="5904" width="11.85546875" customWidth="1"/>
    <col min="5905" max="5905" width="11.28515625" customWidth="1"/>
    <col min="5906" max="5907" width="10.5703125" customWidth="1"/>
    <col min="5908" max="5908" width="9.7109375" customWidth="1"/>
    <col min="6145" max="6145" width="5.42578125" customWidth="1"/>
    <col min="6146" max="6146" width="54.7109375" customWidth="1"/>
    <col min="6147" max="6147" width="12" customWidth="1"/>
    <col min="6148" max="6148" width="10.5703125" customWidth="1"/>
    <col min="6149" max="6149" width="12" customWidth="1"/>
    <col min="6150" max="6150" width="12.7109375" customWidth="1"/>
    <col min="6151" max="6151" width="10.5703125" customWidth="1"/>
    <col min="6152" max="6152" width="10.85546875" customWidth="1"/>
    <col min="6153" max="6153" width="12.5703125" customWidth="1"/>
    <col min="6154" max="6154" width="12.140625" customWidth="1"/>
    <col min="6155" max="6155" width="11" customWidth="1"/>
    <col min="6156" max="6156" width="12.140625" customWidth="1"/>
    <col min="6157" max="6157" width="11.7109375" customWidth="1"/>
    <col min="6158" max="6158" width="13" customWidth="1"/>
    <col min="6159" max="6159" width="10.28515625" customWidth="1"/>
    <col min="6160" max="6160" width="11.85546875" customWidth="1"/>
    <col min="6161" max="6161" width="11.28515625" customWidth="1"/>
    <col min="6162" max="6163" width="10.5703125" customWidth="1"/>
    <col min="6164" max="6164" width="9.7109375" customWidth="1"/>
    <col min="6401" max="6401" width="5.42578125" customWidth="1"/>
    <col min="6402" max="6402" width="54.7109375" customWidth="1"/>
    <col min="6403" max="6403" width="12" customWidth="1"/>
    <col min="6404" max="6404" width="10.5703125" customWidth="1"/>
    <col min="6405" max="6405" width="12" customWidth="1"/>
    <col min="6406" max="6406" width="12.7109375" customWidth="1"/>
    <col min="6407" max="6407" width="10.5703125" customWidth="1"/>
    <col min="6408" max="6408" width="10.85546875" customWidth="1"/>
    <col min="6409" max="6409" width="12.5703125" customWidth="1"/>
    <col min="6410" max="6410" width="12.140625" customWidth="1"/>
    <col min="6411" max="6411" width="11" customWidth="1"/>
    <col min="6412" max="6412" width="12.140625" customWidth="1"/>
    <col min="6413" max="6413" width="11.7109375" customWidth="1"/>
    <col min="6414" max="6414" width="13" customWidth="1"/>
    <col min="6415" max="6415" width="10.28515625" customWidth="1"/>
    <col min="6416" max="6416" width="11.85546875" customWidth="1"/>
    <col min="6417" max="6417" width="11.28515625" customWidth="1"/>
    <col min="6418" max="6419" width="10.5703125" customWidth="1"/>
    <col min="6420" max="6420" width="9.7109375" customWidth="1"/>
    <col min="6657" max="6657" width="5.42578125" customWidth="1"/>
    <col min="6658" max="6658" width="54.7109375" customWidth="1"/>
    <col min="6659" max="6659" width="12" customWidth="1"/>
    <col min="6660" max="6660" width="10.5703125" customWidth="1"/>
    <col min="6661" max="6661" width="12" customWidth="1"/>
    <col min="6662" max="6662" width="12.7109375" customWidth="1"/>
    <col min="6663" max="6663" width="10.5703125" customWidth="1"/>
    <col min="6664" max="6664" width="10.85546875" customWidth="1"/>
    <col min="6665" max="6665" width="12.5703125" customWidth="1"/>
    <col min="6666" max="6666" width="12.140625" customWidth="1"/>
    <col min="6667" max="6667" width="11" customWidth="1"/>
    <col min="6668" max="6668" width="12.140625" customWidth="1"/>
    <col min="6669" max="6669" width="11.7109375" customWidth="1"/>
    <col min="6670" max="6670" width="13" customWidth="1"/>
    <col min="6671" max="6671" width="10.28515625" customWidth="1"/>
    <col min="6672" max="6672" width="11.85546875" customWidth="1"/>
    <col min="6673" max="6673" width="11.28515625" customWidth="1"/>
    <col min="6674" max="6675" width="10.5703125" customWidth="1"/>
    <col min="6676" max="6676" width="9.7109375" customWidth="1"/>
    <col min="6913" max="6913" width="5.42578125" customWidth="1"/>
    <col min="6914" max="6914" width="54.7109375" customWidth="1"/>
    <col min="6915" max="6915" width="12" customWidth="1"/>
    <col min="6916" max="6916" width="10.5703125" customWidth="1"/>
    <col min="6917" max="6917" width="12" customWidth="1"/>
    <col min="6918" max="6918" width="12.7109375" customWidth="1"/>
    <col min="6919" max="6919" width="10.5703125" customWidth="1"/>
    <col min="6920" max="6920" width="10.85546875" customWidth="1"/>
    <col min="6921" max="6921" width="12.5703125" customWidth="1"/>
    <col min="6922" max="6922" width="12.140625" customWidth="1"/>
    <col min="6923" max="6923" width="11" customWidth="1"/>
    <col min="6924" max="6924" width="12.140625" customWidth="1"/>
    <col min="6925" max="6925" width="11.7109375" customWidth="1"/>
    <col min="6926" max="6926" width="13" customWidth="1"/>
    <col min="6927" max="6927" width="10.28515625" customWidth="1"/>
    <col min="6928" max="6928" width="11.85546875" customWidth="1"/>
    <col min="6929" max="6929" width="11.28515625" customWidth="1"/>
    <col min="6930" max="6931" width="10.5703125" customWidth="1"/>
    <col min="6932" max="6932" width="9.7109375" customWidth="1"/>
    <col min="7169" max="7169" width="5.42578125" customWidth="1"/>
    <col min="7170" max="7170" width="54.7109375" customWidth="1"/>
    <col min="7171" max="7171" width="12" customWidth="1"/>
    <col min="7172" max="7172" width="10.5703125" customWidth="1"/>
    <col min="7173" max="7173" width="12" customWidth="1"/>
    <col min="7174" max="7174" width="12.7109375" customWidth="1"/>
    <col min="7175" max="7175" width="10.5703125" customWidth="1"/>
    <col min="7176" max="7176" width="10.85546875" customWidth="1"/>
    <col min="7177" max="7177" width="12.5703125" customWidth="1"/>
    <col min="7178" max="7178" width="12.140625" customWidth="1"/>
    <col min="7179" max="7179" width="11" customWidth="1"/>
    <col min="7180" max="7180" width="12.140625" customWidth="1"/>
    <col min="7181" max="7181" width="11.7109375" customWidth="1"/>
    <col min="7182" max="7182" width="13" customWidth="1"/>
    <col min="7183" max="7183" width="10.28515625" customWidth="1"/>
    <col min="7184" max="7184" width="11.85546875" customWidth="1"/>
    <col min="7185" max="7185" width="11.28515625" customWidth="1"/>
    <col min="7186" max="7187" width="10.5703125" customWidth="1"/>
    <col min="7188" max="7188" width="9.7109375" customWidth="1"/>
    <col min="7425" max="7425" width="5.42578125" customWidth="1"/>
    <col min="7426" max="7426" width="54.7109375" customWidth="1"/>
    <col min="7427" max="7427" width="12" customWidth="1"/>
    <col min="7428" max="7428" width="10.5703125" customWidth="1"/>
    <col min="7429" max="7429" width="12" customWidth="1"/>
    <col min="7430" max="7430" width="12.7109375" customWidth="1"/>
    <col min="7431" max="7431" width="10.5703125" customWidth="1"/>
    <col min="7432" max="7432" width="10.85546875" customWidth="1"/>
    <col min="7433" max="7433" width="12.5703125" customWidth="1"/>
    <col min="7434" max="7434" width="12.140625" customWidth="1"/>
    <col min="7435" max="7435" width="11" customWidth="1"/>
    <col min="7436" max="7436" width="12.140625" customWidth="1"/>
    <col min="7437" max="7437" width="11.7109375" customWidth="1"/>
    <col min="7438" max="7438" width="13" customWidth="1"/>
    <col min="7439" max="7439" width="10.28515625" customWidth="1"/>
    <col min="7440" max="7440" width="11.85546875" customWidth="1"/>
    <col min="7441" max="7441" width="11.28515625" customWidth="1"/>
    <col min="7442" max="7443" width="10.5703125" customWidth="1"/>
    <col min="7444" max="7444" width="9.7109375" customWidth="1"/>
    <col min="7681" max="7681" width="5.42578125" customWidth="1"/>
    <col min="7682" max="7682" width="54.7109375" customWidth="1"/>
    <col min="7683" max="7683" width="12" customWidth="1"/>
    <col min="7684" max="7684" width="10.5703125" customWidth="1"/>
    <col min="7685" max="7685" width="12" customWidth="1"/>
    <col min="7686" max="7686" width="12.7109375" customWidth="1"/>
    <col min="7687" max="7687" width="10.5703125" customWidth="1"/>
    <col min="7688" max="7688" width="10.85546875" customWidth="1"/>
    <col min="7689" max="7689" width="12.5703125" customWidth="1"/>
    <col min="7690" max="7690" width="12.140625" customWidth="1"/>
    <col min="7691" max="7691" width="11" customWidth="1"/>
    <col min="7692" max="7692" width="12.140625" customWidth="1"/>
    <col min="7693" max="7693" width="11.7109375" customWidth="1"/>
    <col min="7694" max="7694" width="13" customWidth="1"/>
    <col min="7695" max="7695" width="10.28515625" customWidth="1"/>
    <col min="7696" max="7696" width="11.85546875" customWidth="1"/>
    <col min="7697" max="7697" width="11.28515625" customWidth="1"/>
    <col min="7698" max="7699" width="10.5703125" customWidth="1"/>
    <col min="7700" max="7700" width="9.7109375" customWidth="1"/>
    <col min="7937" max="7937" width="5.42578125" customWidth="1"/>
    <col min="7938" max="7938" width="54.7109375" customWidth="1"/>
    <col min="7939" max="7939" width="12" customWidth="1"/>
    <col min="7940" max="7940" width="10.5703125" customWidth="1"/>
    <col min="7941" max="7941" width="12" customWidth="1"/>
    <col min="7942" max="7942" width="12.7109375" customWidth="1"/>
    <col min="7943" max="7943" width="10.5703125" customWidth="1"/>
    <col min="7944" max="7944" width="10.85546875" customWidth="1"/>
    <col min="7945" max="7945" width="12.5703125" customWidth="1"/>
    <col min="7946" max="7946" width="12.140625" customWidth="1"/>
    <col min="7947" max="7947" width="11" customWidth="1"/>
    <col min="7948" max="7948" width="12.140625" customWidth="1"/>
    <col min="7949" max="7949" width="11.7109375" customWidth="1"/>
    <col min="7950" max="7950" width="13" customWidth="1"/>
    <col min="7951" max="7951" width="10.28515625" customWidth="1"/>
    <col min="7952" max="7952" width="11.85546875" customWidth="1"/>
    <col min="7953" max="7953" width="11.28515625" customWidth="1"/>
    <col min="7954" max="7955" width="10.5703125" customWidth="1"/>
    <col min="7956" max="7956" width="9.7109375" customWidth="1"/>
    <col min="8193" max="8193" width="5.42578125" customWidth="1"/>
    <col min="8194" max="8194" width="54.7109375" customWidth="1"/>
    <col min="8195" max="8195" width="12" customWidth="1"/>
    <col min="8196" max="8196" width="10.5703125" customWidth="1"/>
    <col min="8197" max="8197" width="12" customWidth="1"/>
    <col min="8198" max="8198" width="12.7109375" customWidth="1"/>
    <col min="8199" max="8199" width="10.5703125" customWidth="1"/>
    <col min="8200" max="8200" width="10.85546875" customWidth="1"/>
    <col min="8201" max="8201" width="12.5703125" customWidth="1"/>
    <col min="8202" max="8202" width="12.140625" customWidth="1"/>
    <col min="8203" max="8203" width="11" customWidth="1"/>
    <col min="8204" max="8204" width="12.140625" customWidth="1"/>
    <col min="8205" max="8205" width="11.7109375" customWidth="1"/>
    <col min="8206" max="8206" width="13" customWidth="1"/>
    <col min="8207" max="8207" width="10.28515625" customWidth="1"/>
    <col min="8208" max="8208" width="11.85546875" customWidth="1"/>
    <col min="8209" max="8209" width="11.28515625" customWidth="1"/>
    <col min="8210" max="8211" width="10.5703125" customWidth="1"/>
    <col min="8212" max="8212" width="9.7109375" customWidth="1"/>
    <col min="8449" max="8449" width="5.42578125" customWidth="1"/>
    <col min="8450" max="8450" width="54.7109375" customWidth="1"/>
    <col min="8451" max="8451" width="12" customWidth="1"/>
    <col min="8452" max="8452" width="10.5703125" customWidth="1"/>
    <col min="8453" max="8453" width="12" customWidth="1"/>
    <col min="8454" max="8454" width="12.7109375" customWidth="1"/>
    <col min="8455" max="8455" width="10.5703125" customWidth="1"/>
    <col min="8456" max="8456" width="10.85546875" customWidth="1"/>
    <col min="8457" max="8457" width="12.5703125" customWidth="1"/>
    <col min="8458" max="8458" width="12.140625" customWidth="1"/>
    <col min="8459" max="8459" width="11" customWidth="1"/>
    <col min="8460" max="8460" width="12.140625" customWidth="1"/>
    <col min="8461" max="8461" width="11.7109375" customWidth="1"/>
    <col min="8462" max="8462" width="13" customWidth="1"/>
    <col min="8463" max="8463" width="10.28515625" customWidth="1"/>
    <col min="8464" max="8464" width="11.85546875" customWidth="1"/>
    <col min="8465" max="8465" width="11.28515625" customWidth="1"/>
    <col min="8466" max="8467" width="10.5703125" customWidth="1"/>
    <col min="8468" max="8468" width="9.7109375" customWidth="1"/>
    <col min="8705" max="8705" width="5.42578125" customWidth="1"/>
    <col min="8706" max="8706" width="54.7109375" customWidth="1"/>
    <col min="8707" max="8707" width="12" customWidth="1"/>
    <col min="8708" max="8708" width="10.5703125" customWidth="1"/>
    <col min="8709" max="8709" width="12" customWidth="1"/>
    <col min="8710" max="8710" width="12.7109375" customWidth="1"/>
    <col min="8711" max="8711" width="10.5703125" customWidth="1"/>
    <col min="8712" max="8712" width="10.85546875" customWidth="1"/>
    <col min="8713" max="8713" width="12.5703125" customWidth="1"/>
    <col min="8714" max="8714" width="12.140625" customWidth="1"/>
    <col min="8715" max="8715" width="11" customWidth="1"/>
    <col min="8716" max="8716" width="12.140625" customWidth="1"/>
    <col min="8717" max="8717" width="11.7109375" customWidth="1"/>
    <col min="8718" max="8718" width="13" customWidth="1"/>
    <col min="8719" max="8719" width="10.28515625" customWidth="1"/>
    <col min="8720" max="8720" width="11.85546875" customWidth="1"/>
    <col min="8721" max="8721" width="11.28515625" customWidth="1"/>
    <col min="8722" max="8723" width="10.5703125" customWidth="1"/>
    <col min="8724" max="8724" width="9.7109375" customWidth="1"/>
    <col min="8961" max="8961" width="5.42578125" customWidth="1"/>
    <col min="8962" max="8962" width="54.7109375" customWidth="1"/>
    <col min="8963" max="8963" width="12" customWidth="1"/>
    <col min="8964" max="8964" width="10.5703125" customWidth="1"/>
    <col min="8965" max="8965" width="12" customWidth="1"/>
    <col min="8966" max="8966" width="12.7109375" customWidth="1"/>
    <col min="8967" max="8967" width="10.5703125" customWidth="1"/>
    <col min="8968" max="8968" width="10.85546875" customWidth="1"/>
    <col min="8969" max="8969" width="12.5703125" customWidth="1"/>
    <col min="8970" max="8970" width="12.140625" customWidth="1"/>
    <col min="8971" max="8971" width="11" customWidth="1"/>
    <col min="8972" max="8972" width="12.140625" customWidth="1"/>
    <col min="8973" max="8973" width="11.7109375" customWidth="1"/>
    <col min="8974" max="8974" width="13" customWidth="1"/>
    <col min="8975" max="8975" width="10.28515625" customWidth="1"/>
    <col min="8976" max="8976" width="11.85546875" customWidth="1"/>
    <col min="8977" max="8977" width="11.28515625" customWidth="1"/>
    <col min="8978" max="8979" width="10.5703125" customWidth="1"/>
    <col min="8980" max="8980" width="9.7109375" customWidth="1"/>
    <col min="9217" max="9217" width="5.42578125" customWidth="1"/>
    <col min="9218" max="9218" width="54.7109375" customWidth="1"/>
    <col min="9219" max="9219" width="12" customWidth="1"/>
    <col min="9220" max="9220" width="10.5703125" customWidth="1"/>
    <col min="9221" max="9221" width="12" customWidth="1"/>
    <col min="9222" max="9222" width="12.7109375" customWidth="1"/>
    <col min="9223" max="9223" width="10.5703125" customWidth="1"/>
    <col min="9224" max="9224" width="10.85546875" customWidth="1"/>
    <col min="9225" max="9225" width="12.5703125" customWidth="1"/>
    <col min="9226" max="9226" width="12.140625" customWidth="1"/>
    <col min="9227" max="9227" width="11" customWidth="1"/>
    <col min="9228" max="9228" width="12.140625" customWidth="1"/>
    <col min="9229" max="9229" width="11.7109375" customWidth="1"/>
    <col min="9230" max="9230" width="13" customWidth="1"/>
    <col min="9231" max="9231" width="10.28515625" customWidth="1"/>
    <col min="9232" max="9232" width="11.85546875" customWidth="1"/>
    <col min="9233" max="9233" width="11.28515625" customWidth="1"/>
    <col min="9234" max="9235" width="10.5703125" customWidth="1"/>
    <col min="9236" max="9236" width="9.7109375" customWidth="1"/>
    <col min="9473" max="9473" width="5.42578125" customWidth="1"/>
    <col min="9474" max="9474" width="54.7109375" customWidth="1"/>
    <col min="9475" max="9475" width="12" customWidth="1"/>
    <col min="9476" max="9476" width="10.5703125" customWidth="1"/>
    <col min="9477" max="9477" width="12" customWidth="1"/>
    <col min="9478" max="9478" width="12.7109375" customWidth="1"/>
    <col min="9479" max="9479" width="10.5703125" customWidth="1"/>
    <col min="9480" max="9480" width="10.85546875" customWidth="1"/>
    <col min="9481" max="9481" width="12.5703125" customWidth="1"/>
    <col min="9482" max="9482" width="12.140625" customWidth="1"/>
    <col min="9483" max="9483" width="11" customWidth="1"/>
    <col min="9484" max="9484" width="12.140625" customWidth="1"/>
    <col min="9485" max="9485" width="11.7109375" customWidth="1"/>
    <col min="9486" max="9486" width="13" customWidth="1"/>
    <col min="9487" max="9487" width="10.28515625" customWidth="1"/>
    <col min="9488" max="9488" width="11.85546875" customWidth="1"/>
    <col min="9489" max="9489" width="11.28515625" customWidth="1"/>
    <col min="9490" max="9491" width="10.5703125" customWidth="1"/>
    <col min="9492" max="9492" width="9.7109375" customWidth="1"/>
    <col min="9729" max="9729" width="5.42578125" customWidth="1"/>
    <col min="9730" max="9730" width="54.7109375" customWidth="1"/>
    <col min="9731" max="9731" width="12" customWidth="1"/>
    <col min="9732" max="9732" width="10.5703125" customWidth="1"/>
    <col min="9733" max="9733" width="12" customWidth="1"/>
    <col min="9734" max="9734" width="12.7109375" customWidth="1"/>
    <col min="9735" max="9735" width="10.5703125" customWidth="1"/>
    <col min="9736" max="9736" width="10.85546875" customWidth="1"/>
    <col min="9737" max="9737" width="12.5703125" customWidth="1"/>
    <col min="9738" max="9738" width="12.140625" customWidth="1"/>
    <col min="9739" max="9739" width="11" customWidth="1"/>
    <col min="9740" max="9740" width="12.140625" customWidth="1"/>
    <col min="9741" max="9741" width="11.7109375" customWidth="1"/>
    <col min="9742" max="9742" width="13" customWidth="1"/>
    <col min="9743" max="9743" width="10.28515625" customWidth="1"/>
    <col min="9744" max="9744" width="11.85546875" customWidth="1"/>
    <col min="9745" max="9745" width="11.28515625" customWidth="1"/>
    <col min="9746" max="9747" width="10.5703125" customWidth="1"/>
    <col min="9748" max="9748" width="9.7109375" customWidth="1"/>
    <col min="9985" max="9985" width="5.42578125" customWidth="1"/>
    <col min="9986" max="9986" width="54.7109375" customWidth="1"/>
    <col min="9987" max="9987" width="12" customWidth="1"/>
    <col min="9988" max="9988" width="10.5703125" customWidth="1"/>
    <col min="9989" max="9989" width="12" customWidth="1"/>
    <col min="9990" max="9990" width="12.7109375" customWidth="1"/>
    <col min="9991" max="9991" width="10.5703125" customWidth="1"/>
    <col min="9992" max="9992" width="10.85546875" customWidth="1"/>
    <col min="9993" max="9993" width="12.5703125" customWidth="1"/>
    <col min="9994" max="9994" width="12.140625" customWidth="1"/>
    <col min="9995" max="9995" width="11" customWidth="1"/>
    <col min="9996" max="9996" width="12.140625" customWidth="1"/>
    <col min="9997" max="9997" width="11.7109375" customWidth="1"/>
    <col min="9998" max="9998" width="13" customWidth="1"/>
    <col min="9999" max="9999" width="10.28515625" customWidth="1"/>
    <col min="10000" max="10000" width="11.85546875" customWidth="1"/>
    <col min="10001" max="10001" width="11.28515625" customWidth="1"/>
    <col min="10002" max="10003" width="10.5703125" customWidth="1"/>
    <col min="10004" max="10004" width="9.7109375" customWidth="1"/>
    <col min="10241" max="10241" width="5.42578125" customWidth="1"/>
    <col min="10242" max="10242" width="54.7109375" customWidth="1"/>
    <col min="10243" max="10243" width="12" customWidth="1"/>
    <col min="10244" max="10244" width="10.5703125" customWidth="1"/>
    <col min="10245" max="10245" width="12" customWidth="1"/>
    <col min="10246" max="10246" width="12.7109375" customWidth="1"/>
    <col min="10247" max="10247" width="10.5703125" customWidth="1"/>
    <col min="10248" max="10248" width="10.85546875" customWidth="1"/>
    <col min="10249" max="10249" width="12.5703125" customWidth="1"/>
    <col min="10250" max="10250" width="12.140625" customWidth="1"/>
    <col min="10251" max="10251" width="11" customWidth="1"/>
    <col min="10252" max="10252" width="12.140625" customWidth="1"/>
    <col min="10253" max="10253" width="11.7109375" customWidth="1"/>
    <col min="10254" max="10254" width="13" customWidth="1"/>
    <col min="10255" max="10255" width="10.28515625" customWidth="1"/>
    <col min="10256" max="10256" width="11.85546875" customWidth="1"/>
    <col min="10257" max="10257" width="11.28515625" customWidth="1"/>
    <col min="10258" max="10259" width="10.5703125" customWidth="1"/>
    <col min="10260" max="10260" width="9.7109375" customWidth="1"/>
    <col min="10497" max="10497" width="5.42578125" customWidth="1"/>
    <col min="10498" max="10498" width="54.7109375" customWidth="1"/>
    <col min="10499" max="10499" width="12" customWidth="1"/>
    <col min="10500" max="10500" width="10.5703125" customWidth="1"/>
    <col min="10501" max="10501" width="12" customWidth="1"/>
    <col min="10502" max="10502" width="12.7109375" customWidth="1"/>
    <col min="10503" max="10503" width="10.5703125" customWidth="1"/>
    <col min="10504" max="10504" width="10.85546875" customWidth="1"/>
    <col min="10505" max="10505" width="12.5703125" customWidth="1"/>
    <col min="10506" max="10506" width="12.140625" customWidth="1"/>
    <col min="10507" max="10507" width="11" customWidth="1"/>
    <col min="10508" max="10508" width="12.140625" customWidth="1"/>
    <col min="10509" max="10509" width="11.7109375" customWidth="1"/>
    <col min="10510" max="10510" width="13" customWidth="1"/>
    <col min="10511" max="10511" width="10.28515625" customWidth="1"/>
    <col min="10512" max="10512" width="11.85546875" customWidth="1"/>
    <col min="10513" max="10513" width="11.28515625" customWidth="1"/>
    <col min="10514" max="10515" width="10.5703125" customWidth="1"/>
    <col min="10516" max="10516" width="9.7109375" customWidth="1"/>
    <col min="10753" max="10753" width="5.42578125" customWidth="1"/>
    <col min="10754" max="10754" width="54.7109375" customWidth="1"/>
    <col min="10755" max="10755" width="12" customWidth="1"/>
    <col min="10756" max="10756" width="10.5703125" customWidth="1"/>
    <col min="10757" max="10757" width="12" customWidth="1"/>
    <col min="10758" max="10758" width="12.7109375" customWidth="1"/>
    <col min="10759" max="10759" width="10.5703125" customWidth="1"/>
    <col min="10760" max="10760" width="10.85546875" customWidth="1"/>
    <col min="10761" max="10761" width="12.5703125" customWidth="1"/>
    <col min="10762" max="10762" width="12.140625" customWidth="1"/>
    <col min="10763" max="10763" width="11" customWidth="1"/>
    <col min="10764" max="10764" width="12.140625" customWidth="1"/>
    <col min="10765" max="10765" width="11.7109375" customWidth="1"/>
    <col min="10766" max="10766" width="13" customWidth="1"/>
    <col min="10767" max="10767" width="10.28515625" customWidth="1"/>
    <col min="10768" max="10768" width="11.85546875" customWidth="1"/>
    <col min="10769" max="10769" width="11.28515625" customWidth="1"/>
    <col min="10770" max="10771" width="10.5703125" customWidth="1"/>
    <col min="10772" max="10772" width="9.7109375" customWidth="1"/>
    <col min="11009" max="11009" width="5.42578125" customWidth="1"/>
    <col min="11010" max="11010" width="54.7109375" customWidth="1"/>
    <col min="11011" max="11011" width="12" customWidth="1"/>
    <col min="11012" max="11012" width="10.5703125" customWidth="1"/>
    <col min="11013" max="11013" width="12" customWidth="1"/>
    <col min="11014" max="11014" width="12.7109375" customWidth="1"/>
    <col min="11015" max="11015" width="10.5703125" customWidth="1"/>
    <col min="11016" max="11016" width="10.85546875" customWidth="1"/>
    <col min="11017" max="11017" width="12.5703125" customWidth="1"/>
    <col min="11018" max="11018" width="12.140625" customWidth="1"/>
    <col min="11019" max="11019" width="11" customWidth="1"/>
    <col min="11020" max="11020" width="12.140625" customWidth="1"/>
    <col min="11021" max="11021" width="11.7109375" customWidth="1"/>
    <col min="11022" max="11022" width="13" customWidth="1"/>
    <col min="11023" max="11023" width="10.28515625" customWidth="1"/>
    <col min="11024" max="11024" width="11.85546875" customWidth="1"/>
    <col min="11025" max="11025" width="11.28515625" customWidth="1"/>
    <col min="11026" max="11027" width="10.5703125" customWidth="1"/>
    <col min="11028" max="11028" width="9.7109375" customWidth="1"/>
    <col min="11265" max="11265" width="5.42578125" customWidth="1"/>
    <col min="11266" max="11266" width="54.7109375" customWidth="1"/>
    <col min="11267" max="11267" width="12" customWidth="1"/>
    <col min="11268" max="11268" width="10.5703125" customWidth="1"/>
    <col min="11269" max="11269" width="12" customWidth="1"/>
    <col min="11270" max="11270" width="12.7109375" customWidth="1"/>
    <col min="11271" max="11271" width="10.5703125" customWidth="1"/>
    <col min="11272" max="11272" width="10.85546875" customWidth="1"/>
    <col min="11273" max="11273" width="12.5703125" customWidth="1"/>
    <col min="11274" max="11274" width="12.140625" customWidth="1"/>
    <col min="11275" max="11275" width="11" customWidth="1"/>
    <col min="11276" max="11276" width="12.140625" customWidth="1"/>
    <col min="11277" max="11277" width="11.7109375" customWidth="1"/>
    <col min="11278" max="11278" width="13" customWidth="1"/>
    <col min="11279" max="11279" width="10.28515625" customWidth="1"/>
    <col min="11280" max="11280" width="11.85546875" customWidth="1"/>
    <col min="11281" max="11281" width="11.28515625" customWidth="1"/>
    <col min="11282" max="11283" width="10.5703125" customWidth="1"/>
    <col min="11284" max="11284" width="9.7109375" customWidth="1"/>
    <col min="11521" max="11521" width="5.42578125" customWidth="1"/>
    <col min="11522" max="11522" width="54.7109375" customWidth="1"/>
    <col min="11523" max="11523" width="12" customWidth="1"/>
    <col min="11524" max="11524" width="10.5703125" customWidth="1"/>
    <col min="11525" max="11525" width="12" customWidth="1"/>
    <col min="11526" max="11526" width="12.7109375" customWidth="1"/>
    <col min="11527" max="11527" width="10.5703125" customWidth="1"/>
    <col min="11528" max="11528" width="10.85546875" customWidth="1"/>
    <col min="11529" max="11529" width="12.5703125" customWidth="1"/>
    <col min="11530" max="11530" width="12.140625" customWidth="1"/>
    <col min="11531" max="11531" width="11" customWidth="1"/>
    <col min="11532" max="11532" width="12.140625" customWidth="1"/>
    <col min="11533" max="11533" width="11.7109375" customWidth="1"/>
    <col min="11534" max="11534" width="13" customWidth="1"/>
    <col min="11535" max="11535" width="10.28515625" customWidth="1"/>
    <col min="11536" max="11536" width="11.85546875" customWidth="1"/>
    <col min="11537" max="11537" width="11.28515625" customWidth="1"/>
    <col min="11538" max="11539" width="10.5703125" customWidth="1"/>
    <col min="11540" max="11540" width="9.7109375" customWidth="1"/>
    <col min="11777" max="11777" width="5.42578125" customWidth="1"/>
    <col min="11778" max="11778" width="54.7109375" customWidth="1"/>
    <col min="11779" max="11779" width="12" customWidth="1"/>
    <col min="11780" max="11780" width="10.5703125" customWidth="1"/>
    <col min="11781" max="11781" width="12" customWidth="1"/>
    <col min="11782" max="11782" width="12.7109375" customWidth="1"/>
    <col min="11783" max="11783" width="10.5703125" customWidth="1"/>
    <col min="11784" max="11784" width="10.85546875" customWidth="1"/>
    <col min="11785" max="11785" width="12.5703125" customWidth="1"/>
    <col min="11786" max="11786" width="12.140625" customWidth="1"/>
    <col min="11787" max="11787" width="11" customWidth="1"/>
    <col min="11788" max="11788" width="12.140625" customWidth="1"/>
    <col min="11789" max="11789" width="11.7109375" customWidth="1"/>
    <col min="11790" max="11790" width="13" customWidth="1"/>
    <col min="11791" max="11791" width="10.28515625" customWidth="1"/>
    <col min="11792" max="11792" width="11.85546875" customWidth="1"/>
    <col min="11793" max="11793" width="11.28515625" customWidth="1"/>
    <col min="11794" max="11795" width="10.5703125" customWidth="1"/>
    <col min="11796" max="11796" width="9.7109375" customWidth="1"/>
    <col min="12033" max="12033" width="5.42578125" customWidth="1"/>
    <col min="12034" max="12034" width="54.7109375" customWidth="1"/>
    <col min="12035" max="12035" width="12" customWidth="1"/>
    <col min="12036" max="12036" width="10.5703125" customWidth="1"/>
    <col min="12037" max="12037" width="12" customWidth="1"/>
    <col min="12038" max="12038" width="12.7109375" customWidth="1"/>
    <col min="12039" max="12039" width="10.5703125" customWidth="1"/>
    <col min="12040" max="12040" width="10.85546875" customWidth="1"/>
    <col min="12041" max="12041" width="12.5703125" customWidth="1"/>
    <col min="12042" max="12042" width="12.140625" customWidth="1"/>
    <col min="12043" max="12043" width="11" customWidth="1"/>
    <col min="12044" max="12044" width="12.140625" customWidth="1"/>
    <col min="12045" max="12045" width="11.7109375" customWidth="1"/>
    <col min="12046" max="12046" width="13" customWidth="1"/>
    <col min="12047" max="12047" width="10.28515625" customWidth="1"/>
    <col min="12048" max="12048" width="11.85546875" customWidth="1"/>
    <col min="12049" max="12049" width="11.28515625" customWidth="1"/>
    <col min="12050" max="12051" width="10.5703125" customWidth="1"/>
    <col min="12052" max="12052" width="9.7109375" customWidth="1"/>
    <col min="12289" max="12289" width="5.42578125" customWidth="1"/>
    <col min="12290" max="12290" width="54.7109375" customWidth="1"/>
    <col min="12291" max="12291" width="12" customWidth="1"/>
    <col min="12292" max="12292" width="10.5703125" customWidth="1"/>
    <col min="12293" max="12293" width="12" customWidth="1"/>
    <col min="12294" max="12294" width="12.7109375" customWidth="1"/>
    <col min="12295" max="12295" width="10.5703125" customWidth="1"/>
    <col min="12296" max="12296" width="10.85546875" customWidth="1"/>
    <col min="12297" max="12297" width="12.5703125" customWidth="1"/>
    <col min="12298" max="12298" width="12.140625" customWidth="1"/>
    <col min="12299" max="12299" width="11" customWidth="1"/>
    <col min="12300" max="12300" width="12.140625" customWidth="1"/>
    <col min="12301" max="12301" width="11.7109375" customWidth="1"/>
    <col min="12302" max="12302" width="13" customWidth="1"/>
    <col min="12303" max="12303" width="10.28515625" customWidth="1"/>
    <col min="12304" max="12304" width="11.85546875" customWidth="1"/>
    <col min="12305" max="12305" width="11.28515625" customWidth="1"/>
    <col min="12306" max="12307" width="10.5703125" customWidth="1"/>
    <col min="12308" max="12308" width="9.7109375" customWidth="1"/>
    <col min="12545" max="12545" width="5.42578125" customWidth="1"/>
    <col min="12546" max="12546" width="54.7109375" customWidth="1"/>
    <col min="12547" max="12547" width="12" customWidth="1"/>
    <col min="12548" max="12548" width="10.5703125" customWidth="1"/>
    <col min="12549" max="12549" width="12" customWidth="1"/>
    <col min="12550" max="12550" width="12.7109375" customWidth="1"/>
    <col min="12551" max="12551" width="10.5703125" customWidth="1"/>
    <col min="12552" max="12552" width="10.85546875" customWidth="1"/>
    <col min="12553" max="12553" width="12.5703125" customWidth="1"/>
    <col min="12554" max="12554" width="12.140625" customWidth="1"/>
    <col min="12555" max="12555" width="11" customWidth="1"/>
    <col min="12556" max="12556" width="12.140625" customWidth="1"/>
    <col min="12557" max="12557" width="11.7109375" customWidth="1"/>
    <col min="12558" max="12558" width="13" customWidth="1"/>
    <col min="12559" max="12559" width="10.28515625" customWidth="1"/>
    <col min="12560" max="12560" width="11.85546875" customWidth="1"/>
    <col min="12561" max="12561" width="11.28515625" customWidth="1"/>
    <col min="12562" max="12563" width="10.5703125" customWidth="1"/>
    <col min="12564" max="12564" width="9.7109375" customWidth="1"/>
    <col min="12801" max="12801" width="5.42578125" customWidth="1"/>
    <col min="12802" max="12802" width="54.7109375" customWidth="1"/>
    <col min="12803" max="12803" width="12" customWidth="1"/>
    <col min="12804" max="12804" width="10.5703125" customWidth="1"/>
    <col min="12805" max="12805" width="12" customWidth="1"/>
    <col min="12806" max="12806" width="12.7109375" customWidth="1"/>
    <col min="12807" max="12807" width="10.5703125" customWidth="1"/>
    <col min="12808" max="12808" width="10.85546875" customWidth="1"/>
    <col min="12809" max="12809" width="12.5703125" customWidth="1"/>
    <col min="12810" max="12810" width="12.140625" customWidth="1"/>
    <col min="12811" max="12811" width="11" customWidth="1"/>
    <col min="12812" max="12812" width="12.140625" customWidth="1"/>
    <col min="12813" max="12813" width="11.7109375" customWidth="1"/>
    <col min="12814" max="12814" width="13" customWidth="1"/>
    <col min="12815" max="12815" width="10.28515625" customWidth="1"/>
    <col min="12816" max="12816" width="11.85546875" customWidth="1"/>
    <col min="12817" max="12817" width="11.28515625" customWidth="1"/>
    <col min="12818" max="12819" width="10.5703125" customWidth="1"/>
    <col min="12820" max="12820" width="9.7109375" customWidth="1"/>
    <col min="13057" max="13057" width="5.42578125" customWidth="1"/>
    <col min="13058" max="13058" width="54.7109375" customWidth="1"/>
    <col min="13059" max="13059" width="12" customWidth="1"/>
    <col min="13060" max="13060" width="10.5703125" customWidth="1"/>
    <col min="13061" max="13061" width="12" customWidth="1"/>
    <col min="13062" max="13062" width="12.7109375" customWidth="1"/>
    <col min="13063" max="13063" width="10.5703125" customWidth="1"/>
    <col min="13064" max="13064" width="10.85546875" customWidth="1"/>
    <col min="13065" max="13065" width="12.5703125" customWidth="1"/>
    <col min="13066" max="13066" width="12.140625" customWidth="1"/>
    <col min="13067" max="13067" width="11" customWidth="1"/>
    <col min="13068" max="13068" width="12.140625" customWidth="1"/>
    <col min="13069" max="13069" width="11.7109375" customWidth="1"/>
    <col min="13070" max="13070" width="13" customWidth="1"/>
    <col min="13071" max="13071" width="10.28515625" customWidth="1"/>
    <col min="13072" max="13072" width="11.85546875" customWidth="1"/>
    <col min="13073" max="13073" width="11.28515625" customWidth="1"/>
    <col min="13074" max="13075" width="10.5703125" customWidth="1"/>
    <col min="13076" max="13076" width="9.7109375" customWidth="1"/>
    <col min="13313" max="13313" width="5.42578125" customWidth="1"/>
    <col min="13314" max="13314" width="54.7109375" customWidth="1"/>
    <col min="13315" max="13315" width="12" customWidth="1"/>
    <col min="13316" max="13316" width="10.5703125" customWidth="1"/>
    <col min="13317" max="13317" width="12" customWidth="1"/>
    <col min="13318" max="13318" width="12.7109375" customWidth="1"/>
    <col min="13319" max="13319" width="10.5703125" customWidth="1"/>
    <col min="13320" max="13320" width="10.85546875" customWidth="1"/>
    <col min="13321" max="13321" width="12.5703125" customWidth="1"/>
    <col min="13322" max="13322" width="12.140625" customWidth="1"/>
    <col min="13323" max="13323" width="11" customWidth="1"/>
    <col min="13324" max="13324" width="12.140625" customWidth="1"/>
    <col min="13325" max="13325" width="11.7109375" customWidth="1"/>
    <col min="13326" max="13326" width="13" customWidth="1"/>
    <col min="13327" max="13327" width="10.28515625" customWidth="1"/>
    <col min="13328" max="13328" width="11.85546875" customWidth="1"/>
    <col min="13329" max="13329" width="11.28515625" customWidth="1"/>
    <col min="13330" max="13331" width="10.5703125" customWidth="1"/>
    <col min="13332" max="13332" width="9.7109375" customWidth="1"/>
    <col min="13569" max="13569" width="5.42578125" customWidth="1"/>
    <col min="13570" max="13570" width="54.7109375" customWidth="1"/>
    <col min="13571" max="13571" width="12" customWidth="1"/>
    <col min="13572" max="13572" width="10.5703125" customWidth="1"/>
    <col min="13573" max="13573" width="12" customWidth="1"/>
    <col min="13574" max="13574" width="12.7109375" customWidth="1"/>
    <col min="13575" max="13575" width="10.5703125" customWidth="1"/>
    <col min="13576" max="13576" width="10.85546875" customWidth="1"/>
    <col min="13577" max="13577" width="12.5703125" customWidth="1"/>
    <col min="13578" max="13578" width="12.140625" customWidth="1"/>
    <col min="13579" max="13579" width="11" customWidth="1"/>
    <col min="13580" max="13580" width="12.140625" customWidth="1"/>
    <col min="13581" max="13581" width="11.7109375" customWidth="1"/>
    <col min="13582" max="13582" width="13" customWidth="1"/>
    <col min="13583" max="13583" width="10.28515625" customWidth="1"/>
    <col min="13584" max="13584" width="11.85546875" customWidth="1"/>
    <col min="13585" max="13585" width="11.28515625" customWidth="1"/>
    <col min="13586" max="13587" width="10.5703125" customWidth="1"/>
    <col min="13588" max="13588" width="9.7109375" customWidth="1"/>
    <col min="13825" max="13825" width="5.42578125" customWidth="1"/>
    <col min="13826" max="13826" width="54.7109375" customWidth="1"/>
    <col min="13827" max="13827" width="12" customWidth="1"/>
    <col min="13828" max="13828" width="10.5703125" customWidth="1"/>
    <col min="13829" max="13829" width="12" customWidth="1"/>
    <col min="13830" max="13830" width="12.7109375" customWidth="1"/>
    <col min="13831" max="13831" width="10.5703125" customWidth="1"/>
    <col min="13832" max="13832" width="10.85546875" customWidth="1"/>
    <col min="13833" max="13833" width="12.5703125" customWidth="1"/>
    <col min="13834" max="13834" width="12.140625" customWidth="1"/>
    <col min="13835" max="13835" width="11" customWidth="1"/>
    <col min="13836" max="13836" width="12.140625" customWidth="1"/>
    <col min="13837" max="13837" width="11.7109375" customWidth="1"/>
    <col min="13838" max="13838" width="13" customWidth="1"/>
    <col min="13839" max="13839" width="10.28515625" customWidth="1"/>
    <col min="13840" max="13840" width="11.85546875" customWidth="1"/>
    <col min="13841" max="13841" width="11.28515625" customWidth="1"/>
    <col min="13842" max="13843" width="10.5703125" customWidth="1"/>
    <col min="13844" max="13844" width="9.7109375" customWidth="1"/>
    <col min="14081" max="14081" width="5.42578125" customWidth="1"/>
    <col min="14082" max="14082" width="54.7109375" customWidth="1"/>
    <col min="14083" max="14083" width="12" customWidth="1"/>
    <col min="14084" max="14084" width="10.5703125" customWidth="1"/>
    <col min="14085" max="14085" width="12" customWidth="1"/>
    <col min="14086" max="14086" width="12.7109375" customWidth="1"/>
    <col min="14087" max="14087" width="10.5703125" customWidth="1"/>
    <col min="14088" max="14088" width="10.85546875" customWidth="1"/>
    <col min="14089" max="14089" width="12.5703125" customWidth="1"/>
    <col min="14090" max="14090" width="12.140625" customWidth="1"/>
    <col min="14091" max="14091" width="11" customWidth="1"/>
    <col min="14092" max="14092" width="12.140625" customWidth="1"/>
    <col min="14093" max="14093" width="11.7109375" customWidth="1"/>
    <col min="14094" max="14094" width="13" customWidth="1"/>
    <col min="14095" max="14095" width="10.28515625" customWidth="1"/>
    <col min="14096" max="14096" width="11.85546875" customWidth="1"/>
    <col min="14097" max="14097" width="11.28515625" customWidth="1"/>
    <col min="14098" max="14099" width="10.5703125" customWidth="1"/>
    <col min="14100" max="14100" width="9.7109375" customWidth="1"/>
    <col min="14337" max="14337" width="5.42578125" customWidth="1"/>
    <col min="14338" max="14338" width="54.7109375" customWidth="1"/>
    <col min="14339" max="14339" width="12" customWidth="1"/>
    <col min="14340" max="14340" width="10.5703125" customWidth="1"/>
    <col min="14341" max="14341" width="12" customWidth="1"/>
    <col min="14342" max="14342" width="12.7109375" customWidth="1"/>
    <col min="14343" max="14343" width="10.5703125" customWidth="1"/>
    <col min="14344" max="14344" width="10.85546875" customWidth="1"/>
    <col min="14345" max="14345" width="12.5703125" customWidth="1"/>
    <col min="14346" max="14346" width="12.140625" customWidth="1"/>
    <col min="14347" max="14347" width="11" customWidth="1"/>
    <col min="14348" max="14348" width="12.140625" customWidth="1"/>
    <col min="14349" max="14349" width="11.7109375" customWidth="1"/>
    <col min="14350" max="14350" width="13" customWidth="1"/>
    <col min="14351" max="14351" width="10.28515625" customWidth="1"/>
    <col min="14352" max="14352" width="11.85546875" customWidth="1"/>
    <col min="14353" max="14353" width="11.28515625" customWidth="1"/>
    <col min="14354" max="14355" width="10.5703125" customWidth="1"/>
    <col min="14356" max="14356" width="9.7109375" customWidth="1"/>
    <col min="14593" max="14593" width="5.42578125" customWidth="1"/>
    <col min="14594" max="14594" width="54.7109375" customWidth="1"/>
    <col min="14595" max="14595" width="12" customWidth="1"/>
    <col min="14596" max="14596" width="10.5703125" customWidth="1"/>
    <col min="14597" max="14597" width="12" customWidth="1"/>
    <col min="14598" max="14598" width="12.7109375" customWidth="1"/>
    <col min="14599" max="14599" width="10.5703125" customWidth="1"/>
    <col min="14600" max="14600" width="10.85546875" customWidth="1"/>
    <col min="14601" max="14601" width="12.5703125" customWidth="1"/>
    <col min="14602" max="14602" width="12.140625" customWidth="1"/>
    <col min="14603" max="14603" width="11" customWidth="1"/>
    <col min="14604" max="14604" width="12.140625" customWidth="1"/>
    <col min="14605" max="14605" width="11.7109375" customWidth="1"/>
    <col min="14606" max="14606" width="13" customWidth="1"/>
    <col min="14607" max="14607" width="10.28515625" customWidth="1"/>
    <col min="14608" max="14608" width="11.85546875" customWidth="1"/>
    <col min="14609" max="14609" width="11.28515625" customWidth="1"/>
    <col min="14610" max="14611" width="10.5703125" customWidth="1"/>
    <col min="14612" max="14612" width="9.7109375" customWidth="1"/>
    <col min="14849" max="14849" width="5.42578125" customWidth="1"/>
    <col min="14850" max="14850" width="54.7109375" customWidth="1"/>
    <col min="14851" max="14851" width="12" customWidth="1"/>
    <col min="14852" max="14852" width="10.5703125" customWidth="1"/>
    <col min="14853" max="14853" width="12" customWidth="1"/>
    <col min="14854" max="14854" width="12.7109375" customWidth="1"/>
    <col min="14855" max="14855" width="10.5703125" customWidth="1"/>
    <col min="14856" max="14856" width="10.85546875" customWidth="1"/>
    <col min="14857" max="14857" width="12.5703125" customWidth="1"/>
    <col min="14858" max="14858" width="12.140625" customWidth="1"/>
    <col min="14859" max="14859" width="11" customWidth="1"/>
    <col min="14860" max="14860" width="12.140625" customWidth="1"/>
    <col min="14861" max="14861" width="11.7109375" customWidth="1"/>
    <col min="14862" max="14862" width="13" customWidth="1"/>
    <col min="14863" max="14863" width="10.28515625" customWidth="1"/>
    <col min="14864" max="14864" width="11.85546875" customWidth="1"/>
    <col min="14865" max="14865" width="11.28515625" customWidth="1"/>
    <col min="14866" max="14867" width="10.5703125" customWidth="1"/>
    <col min="14868" max="14868" width="9.7109375" customWidth="1"/>
    <col min="15105" max="15105" width="5.42578125" customWidth="1"/>
    <col min="15106" max="15106" width="54.7109375" customWidth="1"/>
    <col min="15107" max="15107" width="12" customWidth="1"/>
    <col min="15108" max="15108" width="10.5703125" customWidth="1"/>
    <col min="15109" max="15109" width="12" customWidth="1"/>
    <col min="15110" max="15110" width="12.7109375" customWidth="1"/>
    <col min="15111" max="15111" width="10.5703125" customWidth="1"/>
    <col min="15112" max="15112" width="10.85546875" customWidth="1"/>
    <col min="15113" max="15113" width="12.5703125" customWidth="1"/>
    <col min="15114" max="15114" width="12.140625" customWidth="1"/>
    <col min="15115" max="15115" width="11" customWidth="1"/>
    <col min="15116" max="15116" width="12.140625" customWidth="1"/>
    <col min="15117" max="15117" width="11.7109375" customWidth="1"/>
    <col min="15118" max="15118" width="13" customWidth="1"/>
    <col min="15119" max="15119" width="10.28515625" customWidth="1"/>
    <col min="15120" max="15120" width="11.85546875" customWidth="1"/>
    <col min="15121" max="15121" width="11.28515625" customWidth="1"/>
    <col min="15122" max="15123" width="10.5703125" customWidth="1"/>
    <col min="15124" max="15124" width="9.7109375" customWidth="1"/>
    <col min="15361" max="15361" width="5.42578125" customWidth="1"/>
    <col min="15362" max="15362" width="54.7109375" customWidth="1"/>
    <col min="15363" max="15363" width="12" customWidth="1"/>
    <col min="15364" max="15364" width="10.5703125" customWidth="1"/>
    <col min="15365" max="15365" width="12" customWidth="1"/>
    <col min="15366" max="15366" width="12.7109375" customWidth="1"/>
    <col min="15367" max="15367" width="10.5703125" customWidth="1"/>
    <col min="15368" max="15368" width="10.85546875" customWidth="1"/>
    <col min="15369" max="15369" width="12.5703125" customWidth="1"/>
    <col min="15370" max="15370" width="12.140625" customWidth="1"/>
    <col min="15371" max="15371" width="11" customWidth="1"/>
    <col min="15372" max="15372" width="12.140625" customWidth="1"/>
    <col min="15373" max="15373" width="11.7109375" customWidth="1"/>
    <col min="15374" max="15374" width="13" customWidth="1"/>
    <col min="15375" max="15375" width="10.28515625" customWidth="1"/>
    <col min="15376" max="15376" width="11.85546875" customWidth="1"/>
    <col min="15377" max="15377" width="11.28515625" customWidth="1"/>
    <col min="15378" max="15379" width="10.5703125" customWidth="1"/>
    <col min="15380" max="15380" width="9.7109375" customWidth="1"/>
    <col min="15617" max="15617" width="5.42578125" customWidth="1"/>
    <col min="15618" max="15618" width="54.7109375" customWidth="1"/>
    <col min="15619" max="15619" width="12" customWidth="1"/>
    <col min="15620" max="15620" width="10.5703125" customWidth="1"/>
    <col min="15621" max="15621" width="12" customWidth="1"/>
    <col min="15622" max="15622" width="12.7109375" customWidth="1"/>
    <col min="15623" max="15623" width="10.5703125" customWidth="1"/>
    <col min="15624" max="15624" width="10.85546875" customWidth="1"/>
    <col min="15625" max="15625" width="12.5703125" customWidth="1"/>
    <col min="15626" max="15626" width="12.140625" customWidth="1"/>
    <col min="15627" max="15627" width="11" customWidth="1"/>
    <col min="15628" max="15628" width="12.140625" customWidth="1"/>
    <col min="15629" max="15629" width="11.7109375" customWidth="1"/>
    <col min="15630" max="15630" width="13" customWidth="1"/>
    <col min="15631" max="15631" width="10.28515625" customWidth="1"/>
    <col min="15632" max="15632" width="11.85546875" customWidth="1"/>
    <col min="15633" max="15633" width="11.28515625" customWidth="1"/>
    <col min="15634" max="15635" width="10.5703125" customWidth="1"/>
    <col min="15636" max="15636" width="9.7109375" customWidth="1"/>
    <col min="15873" max="15873" width="5.42578125" customWidth="1"/>
    <col min="15874" max="15874" width="54.7109375" customWidth="1"/>
    <col min="15875" max="15875" width="12" customWidth="1"/>
    <col min="15876" max="15876" width="10.5703125" customWidth="1"/>
    <col min="15877" max="15877" width="12" customWidth="1"/>
    <col min="15878" max="15878" width="12.7109375" customWidth="1"/>
    <col min="15879" max="15879" width="10.5703125" customWidth="1"/>
    <col min="15880" max="15880" width="10.85546875" customWidth="1"/>
    <col min="15881" max="15881" width="12.5703125" customWidth="1"/>
    <col min="15882" max="15882" width="12.140625" customWidth="1"/>
    <col min="15883" max="15883" width="11" customWidth="1"/>
    <col min="15884" max="15884" width="12.140625" customWidth="1"/>
    <col min="15885" max="15885" width="11.7109375" customWidth="1"/>
    <col min="15886" max="15886" width="13" customWidth="1"/>
    <col min="15887" max="15887" width="10.28515625" customWidth="1"/>
    <col min="15888" max="15888" width="11.85546875" customWidth="1"/>
    <col min="15889" max="15889" width="11.28515625" customWidth="1"/>
    <col min="15890" max="15891" width="10.5703125" customWidth="1"/>
    <col min="15892" max="15892" width="9.7109375" customWidth="1"/>
    <col min="16129" max="16129" width="5.42578125" customWidth="1"/>
    <col min="16130" max="16130" width="54.7109375" customWidth="1"/>
    <col min="16131" max="16131" width="12" customWidth="1"/>
    <col min="16132" max="16132" width="10.5703125" customWidth="1"/>
    <col min="16133" max="16133" width="12" customWidth="1"/>
    <col min="16134" max="16134" width="12.7109375" customWidth="1"/>
    <col min="16135" max="16135" width="10.5703125" customWidth="1"/>
    <col min="16136" max="16136" width="10.85546875" customWidth="1"/>
    <col min="16137" max="16137" width="12.5703125" customWidth="1"/>
    <col min="16138" max="16138" width="12.140625" customWidth="1"/>
    <col min="16139" max="16139" width="11" customWidth="1"/>
    <col min="16140" max="16140" width="12.140625" customWidth="1"/>
    <col min="16141" max="16141" width="11.7109375" customWidth="1"/>
    <col min="16142" max="16142" width="13" customWidth="1"/>
    <col min="16143" max="16143" width="10.28515625" customWidth="1"/>
    <col min="16144" max="16144" width="11.85546875" customWidth="1"/>
    <col min="16145" max="16145" width="11.28515625" customWidth="1"/>
    <col min="16146" max="16147" width="10.5703125" customWidth="1"/>
    <col min="16148" max="16148" width="9.7109375" customWidth="1"/>
  </cols>
  <sheetData>
    <row r="1" spans="1:23" ht="28.5" customHeight="1" thickBot="1" x14ac:dyDescent="0.3">
      <c r="A1" s="175" t="s">
        <v>46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85"/>
    </row>
    <row r="2" spans="1:23" ht="28.5" customHeight="1" thickBot="1" x14ac:dyDescent="0.3">
      <c r="A2" s="176" t="s">
        <v>126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8"/>
    </row>
    <row r="3" spans="1:23" ht="99.75" customHeight="1" thickBot="1" x14ac:dyDescent="0.3">
      <c r="A3" s="10" t="s">
        <v>0</v>
      </c>
      <c r="B3" s="10" t="s">
        <v>42</v>
      </c>
      <c r="C3" s="11" t="s">
        <v>1</v>
      </c>
      <c r="D3" s="11" t="s">
        <v>8</v>
      </c>
      <c r="E3" s="11" t="s">
        <v>2</v>
      </c>
      <c r="F3" s="11" t="s">
        <v>9</v>
      </c>
      <c r="G3" s="12" t="s">
        <v>3</v>
      </c>
      <c r="H3" s="13" t="s">
        <v>10</v>
      </c>
      <c r="I3" s="13" t="s">
        <v>4</v>
      </c>
      <c r="J3" s="13" t="s">
        <v>11</v>
      </c>
      <c r="K3" s="13" t="s">
        <v>5</v>
      </c>
      <c r="L3" s="13" t="s">
        <v>12</v>
      </c>
      <c r="M3" s="13" t="s">
        <v>13</v>
      </c>
      <c r="N3" s="10" t="s">
        <v>43</v>
      </c>
      <c r="O3" s="13" t="s">
        <v>6</v>
      </c>
      <c r="P3" s="14" t="s">
        <v>14</v>
      </c>
      <c r="Q3" s="15" t="s">
        <v>44</v>
      </c>
      <c r="R3" s="16" t="s">
        <v>7</v>
      </c>
      <c r="S3" s="16" t="s">
        <v>15</v>
      </c>
      <c r="T3" s="10" t="s">
        <v>45</v>
      </c>
      <c r="U3" s="10" t="s">
        <v>40</v>
      </c>
      <c r="V3" s="17" t="s">
        <v>41</v>
      </c>
    </row>
    <row r="4" spans="1:23" ht="33" customHeight="1" thickBot="1" x14ac:dyDescent="0.3">
      <c r="A4" s="86">
        <v>1</v>
      </c>
      <c r="B4" s="87" t="s">
        <v>127</v>
      </c>
      <c r="C4" s="88">
        <v>3609</v>
      </c>
      <c r="D4" s="89">
        <v>2711</v>
      </c>
      <c r="E4" s="90">
        <f>40+70+100</f>
        <v>210</v>
      </c>
      <c r="F4" s="90">
        <v>30</v>
      </c>
      <c r="G4" s="90">
        <v>0</v>
      </c>
      <c r="H4" s="91">
        <v>0</v>
      </c>
      <c r="I4" s="91">
        <v>0</v>
      </c>
      <c r="J4" s="91">
        <v>0</v>
      </c>
      <c r="K4" s="91">
        <v>0</v>
      </c>
      <c r="L4" s="91">
        <v>0</v>
      </c>
      <c r="M4" s="91">
        <v>0</v>
      </c>
      <c r="N4" s="92">
        <f t="shared" ref="N4:N34" si="0">C4+D4+E4+F4+G4+H4+I4+J4+K4+L4+M4</f>
        <v>6560</v>
      </c>
      <c r="O4" s="93">
        <v>222.81200000000001</v>
      </c>
      <c r="P4" s="94">
        <v>134.315</v>
      </c>
      <c r="Q4" s="95">
        <f t="shared" ref="Q4:Q34" si="1">O4+P4</f>
        <v>357.12700000000001</v>
      </c>
      <c r="R4" s="95">
        <v>16.350000000000001</v>
      </c>
      <c r="S4" s="95">
        <v>16.5</v>
      </c>
      <c r="T4" s="96">
        <f t="shared" ref="T4:T34" si="2">R4+S4</f>
        <v>32.85</v>
      </c>
      <c r="U4" s="97">
        <f t="shared" ref="U4:U34" si="3">N4/T4</f>
        <v>199.69558599695586</v>
      </c>
      <c r="V4" s="96">
        <v>357.12700000000001</v>
      </c>
    </row>
    <row r="5" spans="1:23" ht="33" customHeight="1" thickBot="1" x14ac:dyDescent="0.3">
      <c r="A5" s="45">
        <v>2</v>
      </c>
      <c r="B5" s="87" t="s">
        <v>128</v>
      </c>
      <c r="C5" s="88">
        <v>2175</v>
      </c>
      <c r="D5" s="89">
        <v>2521</v>
      </c>
      <c r="E5" s="1">
        <v>30</v>
      </c>
      <c r="F5" s="1">
        <v>20</v>
      </c>
      <c r="G5" s="1">
        <v>0</v>
      </c>
      <c r="H5" s="2">
        <v>0</v>
      </c>
      <c r="I5" s="2">
        <v>0</v>
      </c>
      <c r="J5" s="2">
        <v>0</v>
      </c>
      <c r="K5" s="2">
        <f>1.56+0.57+1.26+0.75+1.05</f>
        <v>5.1899999999999995</v>
      </c>
      <c r="L5" s="2">
        <f>0.84+0.69+1.68</f>
        <v>3.21</v>
      </c>
      <c r="M5" s="2">
        <v>0</v>
      </c>
      <c r="N5" s="31">
        <f t="shared" si="0"/>
        <v>4754.3999999999996</v>
      </c>
      <c r="O5" s="98">
        <v>125.664</v>
      </c>
      <c r="P5" s="99">
        <v>129.54300000000001</v>
      </c>
      <c r="Q5" s="100">
        <f t="shared" si="1"/>
        <v>255.20699999999999</v>
      </c>
      <c r="R5" s="100">
        <v>18.670000000000002</v>
      </c>
      <c r="S5" s="100">
        <v>17</v>
      </c>
      <c r="T5" s="32">
        <f t="shared" si="2"/>
        <v>35.67</v>
      </c>
      <c r="U5" s="101">
        <f t="shared" si="3"/>
        <v>133.28847771236332</v>
      </c>
      <c r="V5" s="32">
        <v>255.20699999999999</v>
      </c>
    </row>
    <row r="6" spans="1:23" ht="33" customHeight="1" thickBot="1" x14ac:dyDescent="0.3">
      <c r="A6" s="86">
        <v>3</v>
      </c>
      <c r="B6" s="87" t="s">
        <v>129</v>
      </c>
      <c r="C6" s="88">
        <v>416</v>
      </c>
      <c r="D6" s="89">
        <v>430</v>
      </c>
      <c r="E6" s="1">
        <v>0</v>
      </c>
      <c r="F6" s="1">
        <v>0</v>
      </c>
      <c r="G6" s="1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1">
        <f t="shared" si="0"/>
        <v>846</v>
      </c>
      <c r="O6" s="98">
        <v>128.595</v>
      </c>
      <c r="P6" s="99">
        <v>47.820999999999998</v>
      </c>
      <c r="Q6" s="100">
        <f t="shared" si="1"/>
        <v>176.416</v>
      </c>
      <c r="R6" s="100">
        <v>4</v>
      </c>
      <c r="S6" s="100">
        <v>4</v>
      </c>
      <c r="T6" s="32">
        <f t="shared" si="2"/>
        <v>8</v>
      </c>
      <c r="U6" s="101">
        <f t="shared" si="3"/>
        <v>105.75</v>
      </c>
      <c r="V6" s="32">
        <v>176.416</v>
      </c>
    </row>
    <row r="7" spans="1:23" ht="33" customHeight="1" thickBot="1" x14ac:dyDescent="0.3">
      <c r="A7" s="45">
        <v>4</v>
      </c>
      <c r="B7" s="87" t="s">
        <v>130</v>
      </c>
      <c r="C7" s="88">
        <v>1415</v>
      </c>
      <c r="D7" s="89">
        <v>1477</v>
      </c>
      <c r="E7" s="1">
        <v>10</v>
      </c>
      <c r="F7" s="1">
        <v>10</v>
      </c>
      <c r="G7" s="1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31">
        <f t="shared" si="0"/>
        <v>2912</v>
      </c>
      <c r="O7" s="98">
        <v>96.177000000000007</v>
      </c>
      <c r="P7" s="99">
        <v>68.734999999999999</v>
      </c>
      <c r="Q7" s="100">
        <f t="shared" si="1"/>
        <v>164.91200000000001</v>
      </c>
      <c r="R7" s="100">
        <v>14.15</v>
      </c>
      <c r="S7" s="100">
        <v>15.13</v>
      </c>
      <c r="T7" s="32">
        <f t="shared" si="2"/>
        <v>29.28</v>
      </c>
      <c r="U7" s="101">
        <f t="shared" si="3"/>
        <v>99.453551912568301</v>
      </c>
      <c r="V7" s="32">
        <v>164.91200000000001</v>
      </c>
    </row>
    <row r="8" spans="1:23" ht="33" customHeight="1" thickBot="1" x14ac:dyDescent="0.3">
      <c r="A8" s="86">
        <v>5</v>
      </c>
      <c r="B8" s="87" t="s">
        <v>131</v>
      </c>
      <c r="C8" s="88">
        <v>965</v>
      </c>
      <c r="D8" s="89">
        <v>1430</v>
      </c>
      <c r="E8" s="1">
        <v>0</v>
      </c>
      <c r="F8" s="1">
        <v>0</v>
      </c>
      <c r="G8" s="1">
        <v>0</v>
      </c>
      <c r="H8" s="2">
        <v>0</v>
      </c>
      <c r="I8" s="2">
        <v>0</v>
      </c>
      <c r="J8" s="2">
        <v>0</v>
      </c>
      <c r="K8" s="2">
        <f>0.33+0.6+0.36+3.78+0.9+2.85</f>
        <v>8.82</v>
      </c>
      <c r="L8" s="2">
        <f>0.87+2.64+0.45+0.63+1.14+1.14+0.36+4.2</f>
        <v>11.43</v>
      </c>
      <c r="M8" s="2">
        <v>0</v>
      </c>
      <c r="N8" s="31">
        <f t="shared" si="0"/>
        <v>2415.25</v>
      </c>
      <c r="O8" s="98">
        <v>74.900000000000006</v>
      </c>
      <c r="P8" s="99">
        <v>83.352000000000004</v>
      </c>
      <c r="Q8" s="100">
        <f t="shared" si="1"/>
        <v>158.25200000000001</v>
      </c>
      <c r="R8" s="100">
        <v>18.920000000000002</v>
      </c>
      <c r="S8" s="100">
        <v>18.38</v>
      </c>
      <c r="T8" s="32">
        <f t="shared" si="2"/>
        <v>37.299999999999997</v>
      </c>
      <c r="U8" s="101">
        <f t="shared" si="3"/>
        <v>64.752010723860593</v>
      </c>
      <c r="V8" s="32">
        <v>158.25200000000001</v>
      </c>
    </row>
    <row r="9" spans="1:23" ht="33" customHeight="1" thickBot="1" x14ac:dyDescent="0.3">
      <c r="A9" s="45">
        <v>6</v>
      </c>
      <c r="B9" s="87" t="s">
        <v>132</v>
      </c>
      <c r="C9" s="88">
        <v>1104</v>
      </c>
      <c r="D9" s="89">
        <v>954</v>
      </c>
      <c r="E9" s="1">
        <v>10</v>
      </c>
      <c r="F9" s="1">
        <v>75</v>
      </c>
      <c r="G9" s="1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31">
        <f t="shared" si="0"/>
        <v>2143</v>
      </c>
      <c r="O9" s="98">
        <v>46.518000000000001</v>
      </c>
      <c r="P9" s="99">
        <v>45.820999999999998</v>
      </c>
      <c r="Q9" s="100">
        <f t="shared" si="1"/>
        <v>92.338999999999999</v>
      </c>
      <c r="R9" s="100">
        <v>12.83</v>
      </c>
      <c r="S9" s="100">
        <v>10.75</v>
      </c>
      <c r="T9" s="32">
        <f t="shared" si="2"/>
        <v>23.58</v>
      </c>
      <c r="U9" s="101">
        <f t="shared" si="3"/>
        <v>90.88210347752333</v>
      </c>
      <c r="V9" s="32">
        <v>92.338999999999999</v>
      </c>
    </row>
    <row r="10" spans="1:23" ht="33" customHeight="1" thickBot="1" x14ac:dyDescent="0.3">
      <c r="A10" s="86">
        <v>7</v>
      </c>
      <c r="B10" s="87" t="s">
        <v>133</v>
      </c>
      <c r="C10" s="88">
        <v>729</v>
      </c>
      <c r="D10" s="89">
        <v>1447</v>
      </c>
      <c r="E10" s="1">
        <v>55</v>
      </c>
      <c r="F10" s="1">
        <v>170</v>
      </c>
      <c r="G10" s="1">
        <v>0</v>
      </c>
      <c r="H10" s="2">
        <v>0</v>
      </c>
      <c r="I10" s="2">
        <v>0</v>
      </c>
      <c r="J10" s="2">
        <v>0</v>
      </c>
      <c r="K10" s="2">
        <v>0.24</v>
      </c>
      <c r="L10" s="2">
        <v>0</v>
      </c>
      <c r="M10" s="2">
        <v>0</v>
      </c>
      <c r="N10" s="31">
        <f t="shared" si="0"/>
        <v>2401.2399999999998</v>
      </c>
      <c r="O10" s="98">
        <v>29.827000000000002</v>
      </c>
      <c r="P10" s="99">
        <v>61.072000000000003</v>
      </c>
      <c r="Q10" s="100">
        <f t="shared" si="1"/>
        <v>90.899000000000001</v>
      </c>
      <c r="R10" s="100">
        <v>14.83</v>
      </c>
      <c r="S10" s="100">
        <v>16.420000000000002</v>
      </c>
      <c r="T10" s="32">
        <f t="shared" si="2"/>
        <v>31.25</v>
      </c>
      <c r="U10" s="101">
        <f t="shared" si="3"/>
        <v>76.839679999999987</v>
      </c>
      <c r="V10" s="32">
        <v>90.899000000000001</v>
      </c>
    </row>
    <row r="11" spans="1:23" ht="33" customHeight="1" thickBot="1" x14ac:dyDescent="0.3">
      <c r="A11" s="45">
        <v>8</v>
      </c>
      <c r="B11" s="102" t="s">
        <v>134</v>
      </c>
      <c r="C11" s="88">
        <v>935</v>
      </c>
      <c r="D11" s="89">
        <v>1459</v>
      </c>
      <c r="E11" s="1">
        <v>20</v>
      </c>
      <c r="F11" s="1">
        <v>0</v>
      </c>
      <c r="G11" s="1">
        <v>0</v>
      </c>
      <c r="H11" s="2">
        <v>0</v>
      </c>
      <c r="I11" s="2">
        <v>0</v>
      </c>
      <c r="J11" s="2">
        <v>0</v>
      </c>
      <c r="K11" s="2">
        <v>0.42</v>
      </c>
      <c r="L11" s="2">
        <v>0</v>
      </c>
      <c r="M11" s="2">
        <v>0</v>
      </c>
      <c r="N11" s="31">
        <f t="shared" si="0"/>
        <v>2414.42</v>
      </c>
      <c r="O11" s="98">
        <v>37.033999999999999</v>
      </c>
      <c r="P11" s="99">
        <v>45.817</v>
      </c>
      <c r="Q11" s="100">
        <f t="shared" si="1"/>
        <v>82.850999999999999</v>
      </c>
      <c r="R11" s="100">
        <v>16.25</v>
      </c>
      <c r="S11" s="100">
        <v>15.67</v>
      </c>
      <c r="T11" s="32">
        <f t="shared" si="2"/>
        <v>31.92</v>
      </c>
      <c r="U11" s="101">
        <f t="shared" si="3"/>
        <v>75.639724310776941</v>
      </c>
      <c r="V11" s="32">
        <v>82.850999999999999</v>
      </c>
    </row>
    <row r="12" spans="1:23" ht="33" customHeight="1" thickBot="1" x14ac:dyDescent="0.3">
      <c r="A12" s="86">
        <v>9</v>
      </c>
      <c r="B12" s="87" t="s">
        <v>135</v>
      </c>
      <c r="C12" s="88">
        <v>568</v>
      </c>
      <c r="D12" s="89">
        <v>850</v>
      </c>
      <c r="E12" s="1">
        <v>40</v>
      </c>
      <c r="F12" s="1">
        <v>10</v>
      </c>
      <c r="G12" s="1">
        <v>0</v>
      </c>
      <c r="H12" s="2">
        <v>0</v>
      </c>
      <c r="I12" s="2">
        <v>0</v>
      </c>
      <c r="J12" s="2">
        <v>0</v>
      </c>
      <c r="K12" s="2">
        <v>0.75</v>
      </c>
      <c r="L12" s="2">
        <v>0</v>
      </c>
      <c r="M12" s="2">
        <v>0</v>
      </c>
      <c r="N12" s="31">
        <f t="shared" si="0"/>
        <v>1468.75</v>
      </c>
      <c r="O12" s="98">
        <v>32.203000000000003</v>
      </c>
      <c r="P12" s="99">
        <v>48.515000000000001</v>
      </c>
      <c r="Q12" s="100">
        <f t="shared" si="1"/>
        <v>80.718000000000004</v>
      </c>
      <c r="R12" s="100">
        <v>10.25</v>
      </c>
      <c r="S12" s="100">
        <v>11.83</v>
      </c>
      <c r="T12" s="32">
        <f t="shared" si="2"/>
        <v>22.08</v>
      </c>
      <c r="U12" s="101">
        <f t="shared" si="3"/>
        <v>66.519474637681171</v>
      </c>
      <c r="V12" s="32">
        <v>80.718000000000004</v>
      </c>
    </row>
    <row r="13" spans="1:23" ht="33" customHeight="1" thickBot="1" x14ac:dyDescent="0.3">
      <c r="A13" s="45">
        <v>10</v>
      </c>
      <c r="B13" s="87" t="s">
        <v>136</v>
      </c>
      <c r="C13" s="88">
        <v>868</v>
      </c>
      <c r="D13" s="89">
        <v>599</v>
      </c>
      <c r="E13" s="1">
        <v>0</v>
      </c>
      <c r="F13" s="1">
        <v>35</v>
      </c>
      <c r="G13" s="1">
        <v>0</v>
      </c>
      <c r="H13" s="2">
        <v>0</v>
      </c>
      <c r="I13" s="2">
        <v>0</v>
      </c>
      <c r="J13" s="2">
        <v>0</v>
      </c>
      <c r="K13" s="2">
        <v>0</v>
      </c>
      <c r="L13" s="2">
        <v>1.23</v>
      </c>
      <c r="M13" s="2">
        <v>0</v>
      </c>
      <c r="N13" s="31">
        <f t="shared" si="0"/>
        <v>1503.23</v>
      </c>
      <c r="O13" s="98">
        <v>39.387999999999998</v>
      </c>
      <c r="P13" s="99">
        <v>38.008000000000003</v>
      </c>
      <c r="Q13" s="100">
        <f t="shared" si="1"/>
        <v>77.396000000000001</v>
      </c>
      <c r="R13" s="100">
        <v>21.5</v>
      </c>
      <c r="S13" s="100">
        <v>17</v>
      </c>
      <c r="T13" s="32">
        <f t="shared" si="2"/>
        <v>38.5</v>
      </c>
      <c r="U13" s="101">
        <f t="shared" si="3"/>
        <v>39.044935064935068</v>
      </c>
      <c r="V13" s="32">
        <v>77.396000000000001</v>
      </c>
    </row>
    <row r="14" spans="1:23" ht="33" customHeight="1" thickBot="1" x14ac:dyDescent="0.3">
      <c r="A14" s="86">
        <v>11</v>
      </c>
      <c r="B14" s="87" t="s">
        <v>137</v>
      </c>
      <c r="C14" s="88">
        <v>705</v>
      </c>
      <c r="D14" s="89">
        <v>556</v>
      </c>
      <c r="E14" s="1">
        <v>55</v>
      </c>
      <c r="F14" s="1">
        <v>20</v>
      </c>
      <c r="G14" s="1">
        <v>0</v>
      </c>
      <c r="H14" s="2">
        <v>0</v>
      </c>
      <c r="I14" s="2">
        <v>0</v>
      </c>
      <c r="J14" s="2">
        <v>0</v>
      </c>
      <c r="K14" s="2">
        <v>1.38</v>
      </c>
      <c r="L14" s="2">
        <f>2.22+0.57</f>
        <v>2.79</v>
      </c>
      <c r="M14" s="2">
        <v>0</v>
      </c>
      <c r="N14" s="31">
        <f t="shared" si="0"/>
        <v>1340.17</v>
      </c>
      <c r="O14" s="98">
        <v>50.752000000000002</v>
      </c>
      <c r="P14" s="99">
        <v>23.777000000000001</v>
      </c>
      <c r="Q14" s="100">
        <f t="shared" si="1"/>
        <v>74.528999999999996</v>
      </c>
      <c r="R14" s="100">
        <v>10.5</v>
      </c>
      <c r="S14" s="100">
        <v>11.33</v>
      </c>
      <c r="T14" s="32">
        <f t="shared" si="2"/>
        <v>21.83</v>
      </c>
      <c r="U14" s="101">
        <f t="shared" si="3"/>
        <v>61.391204764086126</v>
      </c>
      <c r="V14" s="32">
        <v>74.528999999999996</v>
      </c>
    </row>
    <row r="15" spans="1:23" ht="33" customHeight="1" thickBot="1" x14ac:dyDescent="0.3">
      <c r="A15" s="45">
        <v>12</v>
      </c>
      <c r="B15" s="87" t="s">
        <v>138</v>
      </c>
      <c r="C15" s="88">
        <v>553</v>
      </c>
      <c r="D15" s="89">
        <v>497</v>
      </c>
      <c r="E15" s="1">
        <v>10</v>
      </c>
      <c r="F15" s="1">
        <v>0</v>
      </c>
      <c r="G15" s="1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1">
        <f t="shared" si="0"/>
        <v>1060</v>
      </c>
      <c r="O15" s="98">
        <v>44.868000000000002</v>
      </c>
      <c r="P15" s="99">
        <v>18.548999999999999</v>
      </c>
      <c r="Q15" s="100">
        <f t="shared" si="1"/>
        <v>63.417000000000002</v>
      </c>
      <c r="R15" s="100">
        <v>4.71</v>
      </c>
      <c r="S15" s="100">
        <v>4.63</v>
      </c>
      <c r="T15" s="32">
        <f t="shared" si="2"/>
        <v>9.34</v>
      </c>
      <c r="U15" s="101">
        <f t="shared" si="3"/>
        <v>113.49036402569594</v>
      </c>
      <c r="V15" s="32">
        <v>63.417000000000002</v>
      </c>
    </row>
    <row r="16" spans="1:23" ht="33" customHeight="1" thickBot="1" x14ac:dyDescent="0.3">
      <c r="A16" s="86">
        <v>13</v>
      </c>
      <c r="B16" s="87" t="s">
        <v>139</v>
      </c>
      <c r="C16" s="88">
        <v>452</v>
      </c>
      <c r="D16" s="89">
        <v>653</v>
      </c>
      <c r="E16" s="1">
        <v>0</v>
      </c>
      <c r="F16" s="1">
        <v>20</v>
      </c>
      <c r="G16" s="1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31">
        <f t="shared" si="0"/>
        <v>1125</v>
      </c>
      <c r="O16" s="98">
        <v>19.864999999999998</v>
      </c>
      <c r="P16" s="99">
        <v>31.741</v>
      </c>
      <c r="Q16" s="100">
        <f t="shared" si="1"/>
        <v>51.605999999999995</v>
      </c>
      <c r="R16" s="100">
        <v>9</v>
      </c>
      <c r="S16" s="100">
        <v>9</v>
      </c>
      <c r="T16" s="32">
        <f t="shared" si="2"/>
        <v>18</v>
      </c>
      <c r="U16" s="101">
        <f t="shared" si="3"/>
        <v>62.5</v>
      </c>
      <c r="V16" s="32">
        <v>51.605999999999995</v>
      </c>
    </row>
    <row r="17" spans="1:22" ht="33" customHeight="1" thickBot="1" x14ac:dyDescent="0.3">
      <c r="A17" s="45">
        <v>14</v>
      </c>
      <c r="B17" s="87" t="s">
        <v>140</v>
      </c>
      <c r="C17" s="88">
        <v>740</v>
      </c>
      <c r="D17" s="89">
        <v>416</v>
      </c>
      <c r="E17" s="1">
        <v>10</v>
      </c>
      <c r="F17" s="1">
        <v>10</v>
      </c>
      <c r="G17" s="1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1">
        <f t="shared" si="0"/>
        <v>1176</v>
      </c>
      <c r="O17" s="98">
        <v>35.417000000000002</v>
      </c>
      <c r="P17" s="99">
        <v>14.894</v>
      </c>
      <c r="Q17" s="100">
        <f t="shared" si="1"/>
        <v>50.311</v>
      </c>
      <c r="R17" s="100">
        <v>8.33</v>
      </c>
      <c r="S17" s="100">
        <v>1.5</v>
      </c>
      <c r="T17" s="32">
        <f t="shared" si="2"/>
        <v>9.83</v>
      </c>
      <c r="U17" s="101">
        <f t="shared" si="3"/>
        <v>119.63377416073246</v>
      </c>
      <c r="V17" s="32">
        <v>50.311</v>
      </c>
    </row>
    <row r="18" spans="1:22" ht="33" customHeight="1" thickBot="1" x14ac:dyDescent="0.3">
      <c r="A18" s="86">
        <v>15</v>
      </c>
      <c r="B18" s="87" t="s">
        <v>141</v>
      </c>
      <c r="C18" s="88">
        <v>495</v>
      </c>
      <c r="D18" s="89">
        <v>550</v>
      </c>
      <c r="E18" s="1">
        <v>10</v>
      </c>
      <c r="F18" s="1">
        <v>0</v>
      </c>
      <c r="G18" s="1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1">
        <f t="shared" si="0"/>
        <v>1055</v>
      </c>
      <c r="O18" s="98">
        <v>22.283999999999999</v>
      </c>
      <c r="P18" s="99">
        <v>23.425999999999998</v>
      </c>
      <c r="Q18" s="100">
        <f t="shared" si="1"/>
        <v>45.709999999999994</v>
      </c>
      <c r="R18" s="100">
        <v>16</v>
      </c>
      <c r="S18" s="100">
        <v>13.67</v>
      </c>
      <c r="T18" s="32">
        <f t="shared" si="2"/>
        <v>29.67</v>
      </c>
      <c r="U18" s="101">
        <f t="shared" si="3"/>
        <v>35.557802494101786</v>
      </c>
      <c r="V18" s="32">
        <v>45.709999999999994</v>
      </c>
    </row>
    <row r="19" spans="1:22" ht="33" customHeight="1" thickBot="1" x14ac:dyDescent="0.3">
      <c r="A19" s="45">
        <v>16</v>
      </c>
      <c r="B19" s="87" t="s">
        <v>142</v>
      </c>
      <c r="C19" s="88">
        <v>448</v>
      </c>
      <c r="D19" s="89">
        <v>559</v>
      </c>
      <c r="E19" s="1">
        <v>0</v>
      </c>
      <c r="F19" s="1">
        <v>0</v>
      </c>
      <c r="G19" s="1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1">
        <f t="shared" si="0"/>
        <v>1007</v>
      </c>
      <c r="O19" s="98">
        <v>16.329000000000001</v>
      </c>
      <c r="P19" s="99">
        <v>26.495000000000001</v>
      </c>
      <c r="Q19" s="100">
        <f t="shared" si="1"/>
        <v>42.823999999999998</v>
      </c>
      <c r="R19" s="100">
        <v>7</v>
      </c>
      <c r="S19" s="100">
        <v>6.58</v>
      </c>
      <c r="T19" s="32">
        <f t="shared" si="2"/>
        <v>13.58</v>
      </c>
      <c r="U19" s="101">
        <f t="shared" si="3"/>
        <v>74.153166421207658</v>
      </c>
      <c r="V19" s="32">
        <v>42.823999999999998</v>
      </c>
    </row>
    <row r="20" spans="1:22" ht="33" customHeight="1" thickBot="1" x14ac:dyDescent="0.3">
      <c r="A20" s="86">
        <v>17</v>
      </c>
      <c r="B20" s="87" t="s">
        <v>143</v>
      </c>
      <c r="C20" s="88">
        <v>275</v>
      </c>
      <c r="D20" s="89">
        <v>372</v>
      </c>
      <c r="E20" s="1">
        <v>0</v>
      </c>
      <c r="F20" s="1">
        <v>10</v>
      </c>
      <c r="G20" s="1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1">
        <f t="shared" si="0"/>
        <v>657</v>
      </c>
      <c r="O20" s="98">
        <v>20.067</v>
      </c>
      <c r="P20" s="99">
        <v>19.048999999999999</v>
      </c>
      <c r="Q20" s="100">
        <f t="shared" si="1"/>
        <v>39.116</v>
      </c>
      <c r="R20" s="100">
        <v>8.58</v>
      </c>
      <c r="S20" s="100">
        <v>9.33</v>
      </c>
      <c r="T20" s="32">
        <f t="shared" si="2"/>
        <v>17.91</v>
      </c>
      <c r="U20" s="101">
        <f t="shared" si="3"/>
        <v>36.683417085427138</v>
      </c>
      <c r="V20" s="32">
        <v>39.116</v>
      </c>
    </row>
    <row r="21" spans="1:22" ht="33" customHeight="1" thickBot="1" x14ac:dyDescent="0.3">
      <c r="A21" s="45">
        <v>18</v>
      </c>
      <c r="B21" s="87" t="s">
        <v>144</v>
      </c>
      <c r="C21" s="88">
        <v>422</v>
      </c>
      <c r="D21" s="89">
        <v>526</v>
      </c>
      <c r="E21" s="1">
        <v>10</v>
      </c>
      <c r="F21" s="1">
        <v>0</v>
      </c>
      <c r="G21" s="1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1">
        <f t="shared" si="0"/>
        <v>958</v>
      </c>
      <c r="O21" s="98">
        <v>15.204000000000001</v>
      </c>
      <c r="P21" s="99">
        <v>23.385000000000002</v>
      </c>
      <c r="Q21" s="100">
        <f t="shared" si="1"/>
        <v>38.588999999999999</v>
      </c>
      <c r="R21" s="100">
        <v>6.29</v>
      </c>
      <c r="S21" s="100">
        <v>5.46</v>
      </c>
      <c r="T21" s="32">
        <f t="shared" si="2"/>
        <v>11.75</v>
      </c>
      <c r="U21" s="101">
        <f t="shared" si="3"/>
        <v>81.531914893617028</v>
      </c>
      <c r="V21" s="32">
        <v>38.588999999999999</v>
      </c>
    </row>
    <row r="22" spans="1:22" s="3" customFormat="1" ht="33" customHeight="1" thickBot="1" x14ac:dyDescent="0.3">
      <c r="A22" s="86">
        <v>19</v>
      </c>
      <c r="B22" s="87" t="s">
        <v>145</v>
      </c>
      <c r="C22" s="88">
        <v>442</v>
      </c>
      <c r="D22" s="89">
        <v>367</v>
      </c>
      <c r="E22" s="1">
        <v>0</v>
      </c>
      <c r="F22" s="1">
        <v>70</v>
      </c>
      <c r="G22" s="1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1">
        <f t="shared" si="0"/>
        <v>879</v>
      </c>
      <c r="O22" s="98">
        <v>17.777000000000001</v>
      </c>
      <c r="P22" s="99">
        <v>17.18</v>
      </c>
      <c r="Q22" s="100">
        <f t="shared" si="1"/>
        <v>34.957000000000001</v>
      </c>
      <c r="R22" s="100">
        <v>9.9600000000000009</v>
      </c>
      <c r="S22" s="100">
        <v>10.83</v>
      </c>
      <c r="T22" s="32">
        <f t="shared" si="2"/>
        <v>20.79</v>
      </c>
      <c r="U22" s="101">
        <f t="shared" si="3"/>
        <v>42.279942279942283</v>
      </c>
      <c r="V22" s="32">
        <v>34.957000000000001</v>
      </c>
    </row>
    <row r="23" spans="1:22" ht="33" customHeight="1" thickBot="1" x14ac:dyDescent="0.3">
      <c r="A23" s="45">
        <v>20</v>
      </c>
      <c r="B23" s="87" t="s">
        <v>146</v>
      </c>
      <c r="C23" s="88">
        <v>727</v>
      </c>
      <c r="D23" s="89">
        <v>665</v>
      </c>
      <c r="E23" s="1">
        <v>20</v>
      </c>
      <c r="F23" s="1">
        <v>0</v>
      </c>
      <c r="G23" s="1">
        <v>0</v>
      </c>
      <c r="H23" s="2">
        <v>0</v>
      </c>
      <c r="I23" s="2">
        <v>0</v>
      </c>
      <c r="J23" s="2">
        <v>0</v>
      </c>
      <c r="K23" s="2">
        <f>2.07</f>
        <v>2.0699999999999998</v>
      </c>
      <c r="L23" s="2">
        <f>0.3+0.69+2.19</f>
        <v>3.1799999999999997</v>
      </c>
      <c r="M23" s="2">
        <v>0</v>
      </c>
      <c r="N23" s="31">
        <f t="shared" si="0"/>
        <v>1417.25</v>
      </c>
      <c r="O23" s="98">
        <v>15.647</v>
      </c>
      <c r="P23" s="99">
        <v>16.606000000000002</v>
      </c>
      <c r="Q23" s="100">
        <f t="shared" si="1"/>
        <v>32.253</v>
      </c>
      <c r="R23" s="100">
        <v>8.75</v>
      </c>
      <c r="S23" s="100">
        <v>8</v>
      </c>
      <c r="T23" s="32">
        <f t="shared" si="2"/>
        <v>16.75</v>
      </c>
      <c r="U23" s="101">
        <f t="shared" si="3"/>
        <v>84.611940298507463</v>
      </c>
      <c r="V23" s="32">
        <v>32.253</v>
      </c>
    </row>
    <row r="24" spans="1:22" ht="33" customHeight="1" thickBot="1" x14ac:dyDescent="0.3">
      <c r="A24" s="86">
        <v>21</v>
      </c>
      <c r="B24" s="87" t="s">
        <v>147</v>
      </c>
      <c r="C24" s="103">
        <v>435</v>
      </c>
      <c r="D24" s="89">
        <v>288</v>
      </c>
      <c r="E24" s="1">
        <v>0</v>
      </c>
      <c r="F24" s="1">
        <v>20</v>
      </c>
      <c r="G24" s="1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1">
        <f t="shared" si="0"/>
        <v>743</v>
      </c>
      <c r="O24" s="98">
        <v>15.74</v>
      </c>
      <c r="P24" s="99">
        <v>13.849</v>
      </c>
      <c r="Q24" s="100">
        <f t="shared" si="1"/>
        <v>29.588999999999999</v>
      </c>
      <c r="R24" s="100">
        <v>9.17</v>
      </c>
      <c r="S24" s="100">
        <v>9</v>
      </c>
      <c r="T24" s="32">
        <f t="shared" si="2"/>
        <v>18.170000000000002</v>
      </c>
      <c r="U24" s="101">
        <f t="shared" si="3"/>
        <v>40.891579526692347</v>
      </c>
      <c r="V24" s="32">
        <v>29.588999999999999</v>
      </c>
    </row>
    <row r="25" spans="1:22" ht="33" customHeight="1" thickBot="1" x14ac:dyDescent="0.3">
      <c r="A25" s="45">
        <v>22</v>
      </c>
      <c r="B25" s="87" t="s">
        <v>148</v>
      </c>
      <c r="C25" s="88">
        <v>391</v>
      </c>
      <c r="D25" s="89">
        <v>369</v>
      </c>
      <c r="E25" s="1">
        <v>35</v>
      </c>
      <c r="F25" s="1">
        <v>10</v>
      </c>
      <c r="G25" s="1">
        <v>30</v>
      </c>
      <c r="H25" s="2">
        <v>0</v>
      </c>
      <c r="I25" s="2">
        <v>3.28</v>
      </c>
      <c r="J25" s="2">
        <v>0</v>
      </c>
      <c r="K25" s="2">
        <v>0</v>
      </c>
      <c r="L25" s="2">
        <v>0</v>
      </c>
      <c r="M25" s="2">
        <v>0</v>
      </c>
      <c r="N25" s="31">
        <f t="shared" si="0"/>
        <v>838.28</v>
      </c>
      <c r="O25" s="98">
        <v>13.773999999999999</v>
      </c>
      <c r="P25" s="99">
        <v>14.423</v>
      </c>
      <c r="Q25" s="100">
        <f t="shared" si="1"/>
        <v>28.196999999999999</v>
      </c>
      <c r="R25" s="100">
        <v>11.92</v>
      </c>
      <c r="S25" s="100">
        <v>11.92</v>
      </c>
      <c r="T25" s="32">
        <f t="shared" si="2"/>
        <v>23.84</v>
      </c>
      <c r="U25" s="101">
        <f t="shared" si="3"/>
        <v>35.162751677852349</v>
      </c>
      <c r="V25" s="32">
        <v>28.196999999999999</v>
      </c>
    </row>
    <row r="26" spans="1:22" ht="33" customHeight="1" thickBot="1" x14ac:dyDescent="0.3">
      <c r="A26" s="86">
        <v>23</v>
      </c>
      <c r="B26" s="87" t="s">
        <v>149</v>
      </c>
      <c r="C26" s="88">
        <v>248</v>
      </c>
      <c r="D26" s="89">
        <v>350</v>
      </c>
      <c r="E26" s="1">
        <v>0</v>
      </c>
      <c r="F26" s="1">
        <v>10</v>
      </c>
      <c r="G26" s="1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31">
        <f t="shared" si="0"/>
        <v>608</v>
      </c>
      <c r="O26" s="98">
        <v>10.464</v>
      </c>
      <c r="P26" s="99">
        <v>14.975</v>
      </c>
      <c r="Q26" s="100">
        <f t="shared" si="1"/>
        <v>25.439</v>
      </c>
      <c r="R26" s="100">
        <v>5.25</v>
      </c>
      <c r="S26" s="100">
        <v>6</v>
      </c>
      <c r="T26" s="32">
        <f t="shared" si="2"/>
        <v>11.25</v>
      </c>
      <c r="U26" s="101">
        <f t="shared" si="3"/>
        <v>54.044444444444444</v>
      </c>
      <c r="V26" s="32">
        <v>25.439</v>
      </c>
    </row>
    <row r="27" spans="1:22" ht="33" customHeight="1" thickBot="1" x14ac:dyDescent="0.3">
      <c r="A27" s="45">
        <v>24</v>
      </c>
      <c r="B27" s="87" t="s">
        <v>150</v>
      </c>
      <c r="C27" s="88">
        <v>85</v>
      </c>
      <c r="D27" s="89">
        <v>455</v>
      </c>
      <c r="E27" s="1">
        <v>0</v>
      </c>
      <c r="F27" s="1">
        <v>10</v>
      </c>
      <c r="G27" s="1">
        <v>0</v>
      </c>
      <c r="H27" s="2">
        <v>0</v>
      </c>
      <c r="I27" s="2">
        <v>0</v>
      </c>
      <c r="J27" s="2">
        <v>1.06</v>
      </c>
      <c r="K27" s="2">
        <v>0</v>
      </c>
      <c r="L27" s="2">
        <v>0</v>
      </c>
      <c r="M27" s="2">
        <v>0</v>
      </c>
      <c r="N27" s="31">
        <f t="shared" si="0"/>
        <v>551.05999999999995</v>
      </c>
      <c r="O27" s="98">
        <v>2.3780000000000001</v>
      </c>
      <c r="P27" s="99">
        <v>22.25</v>
      </c>
      <c r="Q27" s="100">
        <f t="shared" si="1"/>
        <v>24.628</v>
      </c>
      <c r="R27" s="100">
        <v>3.5</v>
      </c>
      <c r="S27" s="100">
        <v>3.5</v>
      </c>
      <c r="T27" s="32">
        <f t="shared" si="2"/>
        <v>7</v>
      </c>
      <c r="U27" s="101">
        <f t="shared" si="3"/>
        <v>78.722857142857137</v>
      </c>
      <c r="V27" s="32">
        <v>24.628</v>
      </c>
    </row>
    <row r="28" spans="1:22" ht="33" customHeight="1" thickBot="1" x14ac:dyDescent="0.3">
      <c r="A28" s="86">
        <v>25</v>
      </c>
      <c r="B28" s="87" t="s">
        <v>151</v>
      </c>
      <c r="C28" s="88">
        <v>283</v>
      </c>
      <c r="D28" s="89">
        <v>80</v>
      </c>
      <c r="E28" s="1">
        <v>0</v>
      </c>
      <c r="F28" s="1">
        <v>0</v>
      </c>
      <c r="G28" s="1">
        <v>30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1">
        <f t="shared" si="0"/>
        <v>393</v>
      </c>
      <c r="O28" s="98">
        <v>11.058</v>
      </c>
      <c r="P28" s="99">
        <v>3.8450000000000002</v>
      </c>
      <c r="Q28" s="100">
        <f t="shared" si="1"/>
        <v>14.903</v>
      </c>
      <c r="R28" s="100">
        <v>3.83</v>
      </c>
      <c r="S28" s="100">
        <v>4</v>
      </c>
      <c r="T28" s="32">
        <f t="shared" si="2"/>
        <v>7.83</v>
      </c>
      <c r="U28" s="101">
        <f t="shared" si="3"/>
        <v>50.191570881226056</v>
      </c>
      <c r="V28" s="32">
        <v>14.903</v>
      </c>
    </row>
    <row r="29" spans="1:22" ht="33" customHeight="1" thickBot="1" x14ac:dyDescent="0.3">
      <c r="A29" s="45">
        <v>26</v>
      </c>
      <c r="B29" s="87" t="s">
        <v>152</v>
      </c>
      <c r="C29" s="88">
        <v>202</v>
      </c>
      <c r="D29" s="89">
        <v>244</v>
      </c>
      <c r="E29" s="1">
        <v>0</v>
      </c>
      <c r="F29" s="1">
        <v>10</v>
      </c>
      <c r="G29" s="1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31">
        <f t="shared" si="0"/>
        <v>456</v>
      </c>
      <c r="O29" s="98">
        <v>7.5110000000000001</v>
      </c>
      <c r="P29" s="99">
        <v>7.3079999999999998</v>
      </c>
      <c r="Q29" s="100">
        <f t="shared" si="1"/>
        <v>14.818999999999999</v>
      </c>
      <c r="R29" s="100">
        <v>9.42</v>
      </c>
      <c r="S29" s="100">
        <v>11</v>
      </c>
      <c r="T29" s="32">
        <f t="shared" si="2"/>
        <v>20.420000000000002</v>
      </c>
      <c r="U29" s="101">
        <f t="shared" si="3"/>
        <v>22.331047992164542</v>
      </c>
      <c r="V29" s="32">
        <v>14.818999999999999</v>
      </c>
    </row>
    <row r="30" spans="1:22" ht="33" customHeight="1" thickBot="1" x14ac:dyDescent="0.3">
      <c r="A30" s="86">
        <v>27</v>
      </c>
      <c r="B30" s="87" t="s">
        <v>153</v>
      </c>
      <c r="C30" s="88">
        <v>85</v>
      </c>
      <c r="D30" s="89">
        <v>333</v>
      </c>
      <c r="E30" s="1">
        <v>10</v>
      </c>
      <c r="F30" s="1">
        <v>0</v>
      </c>
      <c r="G30" s="1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31">
        <f t="shared" si="0"/>
        <v>428</v>
      </c>
      <c r="O30" s="98">
        <v>2.367</v>
      </c>
      <c r="P30" s="99">
        <v>12.048</v>
      </c>
      <c r="Q30" s="100">
        <f t="shared" si="1"/>
        <v>14.414999999999999</v>
      </c>
      <c r="R30" s="100">
        <v>8</v>
      </c>
      <c r="S30" s="100">
        <v>8</v>
      </c>
      <c r="T30" s="32">
        <f t="shared" si="2"/>
        <v>16</v>
      </c>
      <c r="U30" s="101">
        <f t="shared" si="3"/>
        <v>26.75</v>
      </c>
      <c r="V30" s="32">
        <v>14.414999999999999</v>
      </c>
    </row>
    <row r="31" spans="1:22" ht="33" customHeight="1" thickBot="1" x14ac:dyDescent="0.3">
      <c r="A31" s="45">
        <v>28</v>
      </c>
      <c r="B31" s="87" t="s">
        <v>154</v>
      </c>
      <c r="C31" s="88">
        <v>149</v>
      </c>
      <c r="D31" s="89">
        <v>149</v>
      </c>
      <c r="E31" s="1">
        <v>0</v>
      </c>
      <c r="F31" s="1">
        <v>0</v>
      </c>
      <c r="G31" s="1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31">
        <f t="shared" si="0"/>
        <v>298</v>
      </c>
      <c r="O31" s="98">
        <v>6.3810000000000002</v>
      </c>
      <c r="P31" s="99">
        <v>6.6</v>
      </c>
      <c r="Q31" s="100">
        <f t="shared" si="1"/>
        <v>12.981</v>
      </c>
      <c r="R31" s="100">
        <v>7.75</v>
      </c>
      <c r="S31" s="100">
        <v>7</v>
      </c>
      <c r="T31" s="32">
        <f t="shared" si="2"/>
        <v>14.75</v>
      </c>
      <c r="U31" s="101">
        <f t="shared" si="3"/>
        <v>20.203389830508474</v>
      </c>
      <c r="V31" s="32">
        <v>12.981</v>
      </c>
    </row>
    <row r="32" spans="1:22" ht="33" customHeight="1" thickBot="1" x14ac:dyDescent="0.3">
      <c r="A32" s="86">
        <v>29</v>
      </c>
      <c r="B32" s="87" t="s">
        <v>155</v>
      </c>
      <c r="C32" s="88">
        <v>60</v>
      </c>
      <c r="D32" s="89">
        <v>150</v>
      </c>
      <c r="E32" s="1">
        <v>0</v>
      </c>
      <c r="F32" s="1">
        <v>0</v>
      </c>
      <c r="G32" s="1">
        <v>0</v>
      </c>
      <c r="H32" s="2">
        <v>0</v>
      </c>
      <c r="I32" s="2">
        <v>0</v>
      </c>
      <c r="J32" s="2">
        <v>0</v>
      </c>
      <c r="K32" s="2">
        <v>0</v>
      </c>
      <c r="L32" s="2">
        <f>1.11</f>
        <v>1.1100000000000001</v>
      </c>
      <c r="M32" s="2">
        <v>0</v>
      </c>
      <c r="N32" s="31">
        <f t="shared" si="0"/>
        <v>211.11</v>
      </c>
      <c r="O32" s="98">
        <v>1.238</v>
      </c>
      <c r="P32" s="99">
        <v>8.4139999999999997</v>
      </c>
      <c r="Q32" s="100">
        <f t="shared" si="1"/>
        <v>9.6519999999999992</v>
      </c>
      <c r="R32" s="100">
        <v>5.73</v>
      </c>
      <c r="S32" s="100">
        <v>6</v>
      </c>
      <c r="T32" s="32">
        <f t="shared" si="2"/>
        <v>11.73</v>
      </c>
      <c r="U32" s="101">
        <f t="shared" si="3"/>
        <v>17.997442455242968</v>
      </c>
      <c r="V32" s="32">
        <v>9.6519999999999992</v>
      </c>
    </row>
    <row r="33" spans="1:22" ht="33" customHeight="1" thickBot="1" x14ac:dyDescent="0.3">
      <c r="A33" s="45">
        <v>30</v>
      </c>
      <c r="B33" s="87" t="s">
        <v>156</v>
      </c>
      <c r="C33" s="103">
        <v>83</v>
      </c>
      <c r="D33" s="89">
        <v>183</v>
      </c>
      <c r="E33" s="1">
        <v>0</v>
      </c>
      <c r="F33" s="1">
        <v>10</v>
      </c>
      <c r="G33" s="1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31">
        <f t="shared" si="0"/>
        <v>276</v>
      </c>
      <c r="O33" s="98">
        <v>2.56</v>
      </c>
      <c r="P33" s="99">
        <v>5.702</v>
      </c>
      <c r="Q33" s="100">
        <f t="shared" si="1"/>
        <v>8.2620000000000005</v>
      </c>
      <c r="R33" s="100">
        <v>8</v>
      </c>
      <c r="S33" s="100">
        <v>8</v>
      </c>
      <c r="T33" s="32">
        <f t="shared" si="2"/>
        <v>16</v>
      </c>
      <c r="U33" s="101">
        <f t="shared" si="3"/>
        <v>17.25</v>
      </c>
      <c r="V33" s="32">
        <v>8.2620000000000005</v>
      </c>
    </row>
    <row r="34" spans="1:22" ht="33" customHeight="1" thickBot="1" x14ac:dyDescent="0.3">
      <c r="A34" s="86">
        <v>31</v>
      </c>
      <c r="B34" s="87" t="s">
        <v>157</v>
      </c>
      <c r="C34" s="88">
        <v>124</v>
      </c>
      <c r="D34" s="89">
        <v>216</v>
      </c>
      <c r="E34" s="1">
        <v>10</v>
      </c>
      <c r="F34" s="1">
        <v>0</v>
      </c>
      <c r="G34" s="1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31">
        <f t="shared" si="0"/>
        <v>350</v>
      </c>
      <c r="O34" s="98">
        <v>2.847</v>
      </c>
      <c r="P34" s="99">
        <v>5.1349999999999998</v>
      </c>
      <c r="Q34" s="100">
        <f t="shared" si="1"/>
        <v>7.9819999999999993</v>
      </c>
      <c r="R34" s="100">
        <v>5</v>
      </c>
      <c r="S34" s="100">
        <v>4</v>
      </c>
      <c r="T34" s="32">
        <f t="shared" si="2"/>
        <v>9</v>
      </c>
      <c r="U34" s="101">
        <f t="shared" si="3"/>
        <v>38.888888888888886</v>
      </c>
      <c r="V34" s="32">
        <v>7.9819999999999993</v>
      </c>
    </row>
    <row r="35" spans="1:22" ht="25.5" customHeight="1" thickBot="1" x14ac:dyDescent="0.3">
      <c r="L35" s="2"/>
      <c r="N35" s="104">
        <f>SUM(N4:N34)</f>
        <v>43245.159999999996</v>
      </c>
      <c r="O35" s="105"/>
      <c r="P35" s="104"/>
      <c r="Q35" s="105"/>
      <c r="R35" s="104"/>
      <c r="S35" s="105"/>
      <c r="T35" s="105">
        <f>SUM(T4:T34)</f>
        <v>615.87</v>
      </c>
      <c r="U35" s="106"/>
      <c r="V35" s="38"/>
    </row>
    <row r="38" spans="1:22" x14ac:dyDescent="0.25">
      <c r="B38" s="39" t="s">
        <v>158</v>
      </c>
    </row>
  </sheetData>
  <autoFilter ref="A3:V3">
    <sortState ref="A4:V35">
      <sortCondition descending="1" ref="V3"/>
    </sortState>
  </autoFilter>
  <mergeCells count="2">
    <mergeCell ref="A1:V1"/>
    <mergeCell ref="A2:V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workbookViewId="0">
      <selection activeCell="X13" sqref="X13"/>
    </sheetView>
  </sheetViews>
  <sheetFormatPr defaultRowHeight="15" x14ac:dyDescent="0.25"/>
  <cols>
    <col min="1" max="1" width="5.42578125" customWidth="1"/>
    <col min="2" max="2" width="54.7109375" customWidth="1"/>
    <col min="3" max="3" width="12" hidden="1" customWidth="1"/>
    <col min="4" max="4" width="10.5703125" hidden="1" customWidth="1"/>
    <col min="5" max="5" width="12" hidden="1" customWidth="1"/>
    <col min="6" max="6" width="12.7109375" hidden="1" customWidth="1"/>
    <col min="7" max="7" width="10.5703125" hidden="1" customWidth="1"/>
    <col min="8" max="8" width="10.85546875" hidden="1" customWidth="1"/>
    <col min="9" max="9" width="12.5703125" hidden="1" customWidth="1"/>
    <col min="10" max="10" width="12.140625" hidden="1" customWidth="1"/>
    <col min="11" max="11" width="11" hidden="1" customWidth="1"/>
    <col min="12" max="12" width="12.140625" hidden="1" customWidth="1"/>
    <col min="13" max="13" width="11.7109375" hidden="1" customWidth="1"/>
    <col min="14" max="14" width="13" hidden="1" customWidth="1"/>
    <col min="15" max="15" width="10.28515625" hidden="1" customWidth="1"/>
    <col min="16" max="16" width="11.85546875" hidden="1" customWidth="1"/>
    <col min="17" max="17" width="11.28515625" hidden="1" customWidth="1"/>
    <col min="18" max="19" width="10.5703125" hidden="1" customWidth="1"/>
    <col min="20" max="20" width="9.7109375" hidden="1" customWidth="1"/>
    <col min="21" max="21" width="43.42578125" customWidth="1"/>
    <col min="22" max="22" width="25.140625" customWidth="1"/>
    <col min="23" max="23" width="23.85546875" customWidth="1"/>
    <col min="24" max="24" width="22.7109375" customWidth="1"/>
    <col min="257" max="257" width="5.42578125" customWidth="1"/>
    <col min="258" max="258" width="54.7109375" customWidth="1"/>
    <col min="259" max="259" width="12" customWidth="1"/>
    <col min="260" max="260" width="10.5703125" customWidth="1"/>
    <col min="261" max="261" width="12" customWidth="1"/>
    <col min="262" max="262" width="12.7109375" customWidth="1"/>
    <col min="263" max="263" width="10.5703125" customWidth="1"/>
    <col min="264" max="264" width="10.85546875" customWidth="1"/>
    <col min="265" max="265" width="12.5703125" customWidth="1"/>
    <col min="266" max="266" width="12.140625" customWidth="1"/>
    <col min="267" max="267" width="11" customWidth="1"/>
    <col min="268" max="268" width="12.140625" customWidth="1"/>
    <col min="269" max="269" width="11.7109375" customWidth="1"/>
    <col min="270" max="270" width="13" customWidth="1"/>
    <col min="271" max="271" width="10.28515625" customWidth="1"/>
    <col min="272" max="272" width="11.85546875" customWidth="1"/>
    <col min="273" max="273" width="11.28515625" customWidth="1"/>
    <col min="274" max="275" width="10.5703125" customWidth="1"/>
    <col min="276" max="276" width="9.7109375" customWidth="1"/>
    <col min="513" max="513" width="5.42578125" customWidth="1"/>
    <col min="514" max="514" width="54.7109375" customWidth="1"/>
    <col min="515" max="515" width="12" customWidth="1"/>
    <col min="516" max="516" width="10.5703125" customWidth="1"/>
    <col min="517" max="517" width="12" customWidth="1"/>
    <col min="518" max="518" width="12.7109375" customWidth="1"/>
    <col min="519" max="519" width="10.5703125" customWidth="1"/>
    <col min="520" max="520" width="10.85546875" customWidth="1"/>
    <col min="521" max="521" width="12.5703125" customWidth="1"/>
    <col min="522" max="522" width="12.140625" customWidth="1"/>
    <col min="523" max="523" width="11" customWidth="1"/>
    <col min="524" max="524" width="12.140625" customWidth="1"/>
    <col min="525" max="525" width="11.7109375" customWidth="1"/>
    <col min="526" max="526" width="13" customWidth="1"/>
    <col min="527" max="527" width="10.28515625" customWidth="1"/>
    <col min="528" max="528" width="11.85546875" customWidth="1"/>
    <col min="529" max="529" width="11.28515625" customWidth="1"/>
    <col min="530" max="531" width="10.5703125" customWidth="1"/>
    <col min="532" max="532" width="9.7109375" customWidth="1"/>
    <col min="769" max="769" width="5.42578125" customWidth="1"/>
    <col min="770" max="770" width="54.7109375" customWidth="1"/>
    <col min="771" max="771" width="12" customWidth="1"/>
    <col min="772" max="772" width="10.5703125" customWidth="1"/>
    <col min="773" max="773" width="12" customWidth="1"/>
    <col min="774" max="774" width="12.7109375" customWidth="1"/>
    <col min="775" max="775" width="10.5703125" customWidth="1"/>
    <col min="776" max="776" width="10.85546875" customWidth="1"/>
    <col min="777" max="777" width="12.5703125" customWidth="1"/>
    <col min="778" max="778" width="12.140625" customWidth="1"/>
    <col min="779" max="779" width="11" customWidth="1"/>
    <col min="780" max="780" width="12.140625" customWidth="1"/>
    <col min="781" max="781" width="11.7109375" customWidth="1"/>
    <col min="782" max="782" width="13" customWidth="1"/>
    <col min="783" max="783" width="10.28515625" customWidth="1"/>
    <col min="784" max="784" width="11.85546875" customWidth="1"/>
    <col min="785" max="785" width="11.28515625" customWidth="1"/>
    <col min="786" max="787" width="10.5703125" customWidth="1"/>
    <col min="788" max="788" width="9.7109375" customWidth="1"/>
    <col min="1025" max="1025" width="5.42578125" customWidth="1"/>
    <col min="1026" max="1026" width="54.7109375" customWidth="1"/>
    <col min="1027" max="1027" width="12" customWidth="1"/>
    <col min="1028" max="1028" width="10.5703125" customWidth="1"/>
    <col min="1029" max="1029" width="12" customWidth="1"/>
    <col min="1030" max="1030" width="12.7109375" customWidth="1"/>
    <col min="1031" max="1031" width="10.5703125" customWidth="1"/>
    <col min="1032" max="1032" width="10.85546875" customWidth="1"/>
    <col min="1033" max="1033" width="12.5703125" customWidth="1"/>
    <col min="1034" max="1034" width="12.140625" customWidth="1"/>
    <col min="1035" max="1035" width="11" customWidth="1"/>
    <col min="1036" max="1036" width="12.140625" customWidth="1"/>
    <col min="1037" max="1037" width="11.7109375" customWidth="1"/>
    <col min="1038" max="1038" width="13" customWidth="1"/>
    <col min="1039" max="1039" width="10.28515625" customWidth="1"/>
    <col min="1040" max="1040" width="11.85546875" customWidth="1"/>
    <col min="1041" max="1041" width="11.28515625" customWidth="1"/>
    <col min="1042" max="1043" width="10.5703125" customWidth="1"/>
    <col min="1044" max="1044" width="9.7109375" customWidth="1"/>
    <col min="1281" max="1281" width="5.42578125" customWidth="1"/>
    <col min="1282" max="1282" width="54.7109375" customWidth="1"/>
    <col min="1283" max="1283" width="12" customWidth="1"/>
    <col min="1284" max="1284" width="10.5703125" customWidth="1"/>
    <col min="1285" max="1285" width="12" customWidth="1"/>
    <col min="1286" max="1286" width="12.7109375" customWidth="1"/>
    <col min="1287" max="1287" width="10.5703125" customWidth="1"/>
    <col min="1288" max="1288" width="10.85546875" customWidth="1"/>
    <col min="1289" max="1289" width="12.5703125" customWidth="1"/>
    <col min="1290" max="1290" width="12.140625" customWidth="1"/>
    <col min="1291" max="1291" width="11" customWidth="1"/>
    <col min="1292" max="1292" width="12.140625" customWidth="1"/>
    <col min="1293" max="1293" width="11.7109375" customWidth="1"/>
    <col min="1294" max="1294" width="13" customWidth="1"/>
    <col min="1295" max="1295" width="10.28515625" customWidth="1"/>
    <col min="1296" max="1296" width="11.85546875" customWidth="1"/>
    <col min="1297" max="1297" width="11.28515625" customWidth="1"/>
    <col min="1298" max="1299" width="10.5703125" customWidth="1"/>
    <col min="1300" max="1300" width="9.7109375" customWidth="1"/>
    <col min="1537" max="1537" width="5.42578125" customWidth="1"/>
    <col min="1538" max="1538" width="54.7109375" customWidth="1"/>
    <col min="1539" max="1539" width="12" customWidth="1"/>
    <col min="1540" max="1540" width="10.5703125" customWidth="1"/>
    <col min="1541" max="1541" width="12" customWidth="1"/>
    <col min="1542" max="1542" width="12.7109375" customWidth="1"/>
    <col min="1543" max="1543" width="10.5703125" customWidth="1"/>
    <col min="1544" max="1544" width="10.85546875" customWidth="1"/>
    <col min="1545" max="1545" width="12.5703125" customWidth="1"/>
    <col min="1546" max="1546" width="12.140625" customWidth="1"/>
    <col min="1547" max="1547" width="11" customWidth="1"/>
    <col min="1548" max="1548" width="12.140625" customWidth="1"/>
    <col min="1549" max="1549" width="11.7109375" customWidth="1"/>
    <col min="1550" max="1550" width="13" customWidth="1"/>
    <col min="1551" max="1551" width="10.28515625" customWidth="1"/>
    <col min="1552" max="1552" width="11.85546875" customWidth="1"/>
    <col min="1553" max="1553" width="11.28515625" customWidth="1"/>
    <col min="1554" max="1555" width="10.5703125" customWidth="1"/>
    <col min="1556" max="1556" width="9.7109375" customWidth="1"/>
    <col min="1793" max="1793" width="5.42578125" customWidth="1"/>
    <col min="1794" max="1794" width="54.7109375" customWidth="1"/>
    <col min="1795" max="1795" width="12" customWidth="1"/>
    <col min="1796" max="1796" width="10.5703125" customWidth="1"/>
    <col min="1797" max="1797" width="12" customWidth="1"/>
    <col min="1798" max="1798" width="12.7109375" customWidth="1"/>
    <col min="1799" max="1799" width="10.5703125" customWidth="1"/>
    <col min="1800" max="1800" width="10.85546875" customWidth="1"/>
    <col min="1801" max="1801" width="12.5703125" customWidth="1"/>
    <col min="1802" max="1802" width="12.140625" customWidth="1"/>
    <col min="1803" max="1803" width="11" customWidth="1"/>
    <col min="1804" max="1804" width="12.140625" customWidth="1"/>
    <col min="1805" max="1805" width="11.7109375" customWidth="1"/>
    <col min="1806" max="1806" width="13" customWidth="1"/>
    <col min="1807" max="1807" width="10.28515625" customWidth="1"/>
    <col min="1808" max="1808" width="11.85546875" customWidth="1"/>
    <col min="1809" max="1809" width="11.28515625" customWidth="1"/>
    <col min="1810" max="1811" width="10.5703125" customWidth="1"/>
    <col min="1812" max="1812" width="9.7109375" customWidth="1"/>
    <col min="2049" max="2049" width="5.42578125" customWidth="1"/>
    <col min="2050" max="2050" width="54.7109375" customWidth="1"/>
    <col min="2051" max="2051" width="12" customWidth="1"/>
    <col min="2052" max="2052" width="10.5703125" customWidth="1"/>
    <col min="2053" max="2053" width="12" customWidth="1"/>
    <col min="2054" max="2054" width="12.7109375" customWidth="1"/>
    <col min="2055" max="2055" width="10.5703125" customWidth="1"/>
    <col min="2056" max="2056" width="10.85546875" customWidth="1"/>
    <col min="2057" max="2057" width="12.5703125" customWidth="1"/>
    <col min="2058" max="2058" width="12.140625" customWidth="1"/>
    <col min="2059" max="2059" width="11" customWidth="1"/>
    <col min="2060" max="2060" width="12.140625" customWidth="1"/>
    <col min="2061" max="2061" width="11.7109375" customWidth="1"/>
    <col min="2062" max="2062" width="13" customWidth="1"/>
    <col min="2063" max="2063" width="10.28515625" customWidth="1"/>
    <col min="2064" max="2064" width="11.85546875" customWidth="1"/>
    <col min="2065" max="2065" width="11.28515625" customWidth="1"/>
    <col min="2066" max="2067" width="10.5703125" customWidth="1"/>
    <col min="2068" max="2068" width="9.7109375" customWidth="1"/>
    <col min="2305" max="2305" width="5.42578125" customWidth="1"/>
    <col min="2306" max="2306" width="54.7109375" customWidth="1"/>
    <col min="2307" max="2307" width="12" customWidth="1"/>
    <col min="2308" max="2308" width="10.5703125" customWidth="1"/>
    <col min="2309" max="2309" width="12" customWidth="1"/>
    <col min="2310" max="2310" width="12.7109375" customWidth="1"/>
    <col min="2311" max="2311" width="10.5703125" customWidth="1"/>
    <col min="2312" max="2312" width="10.85546875" customWidth="1"/>
    <col min="2313" max="2313" width="12.5703125" customWidth="1"/>
    <col min="2314" max="2314" width="12.140625" customWidth="1"/>
    <col min="2315" max="2315" width="11" customWidth="1"/>
    <col min="2316" max="2316" width="12.140625" customWidth="1"/>
    <col min="2317" max="2317" width="11.7109375" customWidth="1"/>
    <col min="2318" max="2318" width="13" customWidth="1"/>
    <col min="2319" max="2319" width="10.28515625" customWidth="1"/>
    <col min="2320" max="2320" width="11.85546875" customWidth="1"/>
    <col min="2321" max="2321" width="11.28515625" customWidth="1"/>
    <col min="2322" max="2323" width="10.5703125" customWidth="1"/>
    <col min="2324" max="2324" width="9.7109375" customWidth="1"/>
    <col min="2561" max="2561" width="5.42578125" customWidth="1"/>
    <col min="2562" max="2562" width="54.7109375" customWidth="1"/>
    <col min="2563" max="2563" width="12" customWidth="1"/>
    <col min="2564" max="2564" width="10.5703125" customWidth="1"/>
    <col min="2565" max="2565" width="12" customWidth="1"/>
    <col min="2566" max="2566" width="12.7109375" customWidth="1"/>
    <col min="2567" max="2567" width="10.5703125" customWidth="1"/>
    <col min="2568" max="2568" width="10.85546875" customWidth="1"/>
    <col min="2569" max="2569" width="12.5703125" customWidth="1"/>
    <col min="2570" max="2570" width="12.140625" customWidth="1"/>
    <col min="2571" max="2571" width="11" customWidth="1"/>
    <col min="2572" max="2572" width="12.140625" customWidth="1"/>
    <col min="2573" max="2573" width="11.7109375" customWidth="1"/>
    <col min="2574" max="2574" width="13" customWidth="1"/>
    <col min="2575" max="2575" width="10.28515625" customWidth="1"/>
    <col min="2576" max="2576" width="11.85546875" customWidth="1"/>
    <col min="2577" max="2577" width="11.28515625" customWidth="1"/>
    <col min="2578" max="2579" width="10.5703125" customWidth="1"/>
    <col min="2580" max="2580" width="9.7109375" customWidth="1"/>
    <col min="2817" max="2817" width="5.42578125" customWidth="1"/>
    <col min="2818" max="2818" width="54.7109375" customWidth="1"/>
    <col min="2819" max="2819" width="12" customWidth="1"/>
    <col min="2820" max="2820" width="10.5703125" customWidth="1"/>
    <col min="2821" max="2821" width="12" customWidth="1"/>
    <col min="2822" max="2822" width="12.7109375" customWidth="1"/>
    <col min="2823" max="2823" width="10.5703125" customWidth="1"/>
    <col min="2824" max="2824" width="10.85546875" customWidth="1"/>
    <col min="2825" max="2825" width="12.5703125" customWidth="1"/>
    <col min="2826" max="2826" width="12.140625" customWidth="1"/>
    <col min="2827" max="2827" width="11" customWidth="1"/>
    <col min="2828" max="2828" width="12.140625" customWidth="1"/>
    <col min="2829" max="2829" width="11.7109375" customWidth="1"/>
    <col min="2830" max="2830" width="13" customWidth="1"/>
    <col min="2831" max="2831" width="10.28515625" customWidth="1"/>
    <col min="2832" max="2832" width="11.85546875" customWidth="1"/>
    <col min="2833" max="2833" width="11.28515625" customWidth="1"/>
    <col min="2834" max="2835" width="10.5703125" customWidth="1"/>
    <col min="2836" max="2836" width="9.7109375" customWidth="1"/>
    <col min="3073" max="3073" width="5.42578125" customWidth="1"/>
    <col min="3074" max="3074" width="54.7109375" customWidth="1"/>
    <col min="3075" max="3075" width="12" customWidth="1"/>
    <col min="3076" max="3076" width="10.5703125" customWidth="1"/>
    <col min="3077" max="3077" width="12" customWidth="1"/>
    <col min="3078" max="3078" width="12.7109375" customWidth="1"/>
    <col min="3079" max="3079" width="10.5703125" customWidth="1"/>
    <col min="3080" max="3080" width="10.85546875" customWidth="1"/>
    <col min="3081" max="3081" width="12.5703125" customWidth="1"/>
    <col min="3082" max="3082" width="12.140625" customWidth="1"/>
    <col min="3083" max="3083" width="11" customWidth="1"/>
    <col min="3084" max="3084" width="12.140625" customWidth="1"/>
    <col min="3085" max="3085" width="11.7109375" customWidth="1"/>
    <col min="3086" max="3086" width="13" customWidth="1"/>
    <col min="3087" max="3087" width="10.28515625" customWidth="1"/>
    <col min="3088" max="3088" width="11.85546875" customWidth="1"/>
    <col min="3089" max="3089" width="11.28515625" customWidth="1"/>
    <col min="3090" max="3091" width="10.5703125" customWidth="1"/>
    <col min="3092" max="3092" width="9.7109375" customWidth="1"/>
    <col min="3329" max="3329" width="5.42578125" customWidth="1"/>
    <col min="3330" max="3330" width="54.7109375" customWidth="1"/>
    <col min="3331" max="3331" width="12" customWidth="1"/>
    <col min="3332" max="3332" width="10.5703125" customWidth="1"/>
    <col min="3333" max="3333" width="12" customWidth="1"/>
    <col min="3334" max="3334" width="12.7109375" customWidth="1"/>
    <col min="3335" max="3335" width="10.5703125" customWidth="1"/>
    <col min="3336" max="3336" width="10.85546875" customWidth="1"/>
    <col min="3337" max="3337" width="12.5703125" customWidth="1"/>
    <col min="3338" max="3338" width="12.140625" customWidth="1"/>
    <col min="3339" max="3339" width="11" customWidth="1"/>
    <col min="3340" max="3340" width="12.140625" customWidth="1"/>
    <col min="3341" max="3341" width="11.7109375" customWidth="1"/>
    <col min="3342" max="3342" width="13" customWidth="1"/>
    <col min="3343" max="3343" width="10.28515625" customWidth="1"/>
    <col min="3344" max="3344" width="11.85546875" customWidth="1"/>
    <col min="3345" max="3345" width="11.28515625" customWidth="1"/>
    <col min="3346" max="3347" width="10.5703125" customWidth="1"/>
    <col min="3348" max="3348" width="9.7109375" customWidth="1"/>
    <col min="3585" max="3585" width="5.42578125" customWidth="1"/>
    <col min="3586" max="3586" width="54.7109375" customWidth="1"/>
    <col min="3587" max="3587" width="12" customWidth="1"/>
    <col min="3588" max="3588" width="10.5703125" customWidth="1"/>
    <col min="3589" max="3589" width="12" customWidth="1"/>
    <col min="3590" max="3590" width="12.7109375" customWidth="1"/>
    <col min="3591" max="3591" width="10.5703125" customWidth="1"/>
    <col min="3592" max="3592" width="10.85546875" customWidth="1"/>
    <col min="3593" max="3593" width="12.5703125" customWidth="1"/>
    <col min="3594" max="3594" width="12.140625" customWidth="1"/>
    <col min="3595" max="3595" width="11" customWidth="1"/>
    <col min="3596" max="3596" width="12.140625" customWidth="1"/>
    <col min="3597" max="3597" width="11.7109375" customWidth="1"/>
    <col min="3598" max="3598" width="13" customWidth="1"/>
    <col min="3599" max="3599" width="10.28515625" customWidth="1"/>
    <col min="3600" max="3600" width="11.85546875" customWidth="1"/>
    <col min="3601" max="3601" width="11.28515625" customWidth="1"/>
    <col min="3602" max="3603" width="10.5703125" customWidth="1"/>
    <col min="3604" max="3604" width="9.7109375" customWidth="1"/>
    <col min="3841" max="3841" width="5.42578125" customWidth="1"/>
    <col min="3842" max="3842" width="54.7109375" customWidth="1"/>
    <col min="3843" max="3843" width="12" customWidth="1"/>
    <col min="3844" max="3844" width="10.5703125" customWidth="1"/>
    <col min="3845" max="3845" width="12" customWidth="1"/>
    <col min="3846" max="3846" width="12.7109375" customWidth="1"/>
    <col min="3847" max="3847" width="10.5703125" customWidth="1"/>
    <col min="3848" max="3848" width="10.85546875" customWidth="1"/>
    <col min="3849" max="3849" width="12.5703125" customWidth="1"/>
    <col min="3850" max="3850" width="12.140625" customWidth="1"/>
    <col min="3851" max="3851" width="11" customWidth="1"/>
    <col min="3852" max="3852" width="12.140625" customWidth="1"/>
    <col min="3853" max="3853" width="11.7109375" customWidth="1"/>
    <col min="3854" max="3854" width="13" customWidth="1"/>
    <col min="3855" max="3855" width="10.28515625" customWidth="1"/>
    <col min="3856" max="3856" width="11.85546875" customWidth="1"/>
    <col min="3857" max="3857" width="11.28515625" customWidth="1"/>
    <col min="3858" max="3859" width="10.5703125" customWidth="1"/>
    <col min="3860" max="3860" width="9.7109375" customWidth="1"/>
    <col min="4097" max="4097" width="5.42578125" customWidth="1"/>
    <col min="4098" max="4098" width="54.7109375" customWidth="1"/>
    <col min="4099" max="4099" width="12" customWidth="1"/>
    <col min="4100" max="4100" width="10.5703125" customWidth="1"/>
    <col min="4101" max="4101" width="12" customWidth="1"/>
    <col min="4102" max="4102" width="12.7109375" customWidth="1"/>
    <col min="4103" max="4103" width="10.5703125" customWidth="1"/>
    <col min="4104" max="4104" width="10.85546875" customWidth="1"/>
    <col min="4105" max="4105" width="12.5703125" customWidth="1"/>
    <col min="4106" max="4106" width="12.140625" customWidth="1"/>
    <col min="4107" max="4107" width="11" customWidth="1"/>
    <col min="4108" max="4108" width="12.140625" customWidth="1"/>
    <col min="4109" max="4109" width="11.7109375" customWidth="1"/>
    <col min="4110" max="4110" width="13" customWidth="1"/>
    <col min="4111" max="4111" width="10.28515625" customWidth="1"/>
    <col min="4112" max="4112" width="11.85546875" customWidth="1"/>
    <col min="4113" max="4113" width="11.28515625" customWidth="1"/>
    <col min="4114" max="4115" width="10.5703125" customWidth="1"/>
    <col min="4116" max="4116" width="9.7109375" customWidth="1"/>
    <col min="4353" max="4353" width="5.42578125" customWidth="1"/>
    <col min="4354" max="4354" width="54.7109375" customWidth="1"/>
    <col min="4355" max="4355" width="12" customWidth="1"/>
    <col min="4356" max="4356" width="10.5703125" customWidth="1"/>
    <col min="4357" max="4357" width="12" customWidth="1"/>
    <col min="4358" max="4358" width="12.7109375" customWidth="1"/>
    <col min="4359" max="4359" width="10.5703125" customWidth="1"/>
    <col min="4360" max="4360" width="10.85546875" customWidth="1"/>
    <col min="4361" max="4361" width="12.5703125" customWidth="1"/>
    <col min="4362" max="4362" width="12.140625" customWidth="1"/>
    <col min="4363" max="4363" width="11" customWidth="1"/>
    <col min="4364" max="4364" width="12.140625" customWidth="1"/>
    <col min="4365" max="4365" width="11.7109375" customWidth="1"/>
    <col min="4366" max="4366" width="13" customWidth="1"/>
    <col min="4367" max="4367" width="10.28515625" customWidth="1"/>
    <col min="4368" max="4368" width="11.85546875" customWidth="1"/>
    <col min="4369" max="4369" width="11.28515625" customWidth="1"/>
    <col min="4370" max="4371" width="10.5703125" customWidth="1"/>
    <col min="4372" max="4372" width="9.7109375" customWidth="1"/>
    <col min="4609" max="4609" width="5.42578125" customWidth="1"/>
    <col min="4610" max="4610" width="54.7109375" customWidth="1"/>
    <col min="4611" max="4611" width="12" customWidth="1"/>
    <col min="4612" max="4612" width="10.5703125" customWidth="1"/>
    <col min="4613" max="4613" width="12" customWidth="1"/>
    <col min="4614" max="4614" width="12.7109375" customWidth="1"/>
    <col min="4615" max="4615" width="10.5703125" customWidth="1"/>
    <col min="4616" max="4616" width="10.85546875" customWidth="1"/>
    <col min="4617" max="4617" width="12.5703125" customWidth="1"/>
    <col min="4618" max="4618" width="12.140625" customWidth="1"/>
    <col min="4619" max="4619" width="11" customWidth="1"/>
    <col min="4620" max="4620" width="12.140625" customWidth="1"/>
    <col min="4621" max="4621" width="11.7109375" customWidth="1"/>
    <col min="4622" max="4622" width="13" customWidth="1"/>
    <col min="4623" max="4623" width="10.28515625" customWidth="1"/>
    <col min="4624" max="4624" width="11.85546875" customWidth="1"/>
    <col min="4625" max="4625" width="11.28515625" customWidth="1"/>
    <col min="4626" max="4627" width="10.5703125" customWidth="1"/>
    <col min="4628" max="4628" width="9.7109375" customWidth="1"/>
    <col min="4865" max="4865" width="5.42578125" customWidth="1"/>
    <col min="4866" max="4866" width="54.7109375" customWidth="1"/>
    <col min="4867" max="4867" width="12" customWidth="1"/>
    <col min="4868" max="4868" width="10.5703125" customWidth="1"/>
    <col min="4869" max="4869" width="12" customWidth="1"/>
    <col min="4870" max="4870" width="12.7109375" customWidth="1"/>
    <col min="4871" max="4871" width="10.5703125" customWidth="1"/>
    <col min="4872" max="4872" width="10.85546875" customWidth="1"/>
    <col min="4873" max="4873" width="12.5703125" customWidth="1"/>
    <col min="4874" max="4874" width="12.140625" customWidth="1"/>
    <col min="4875" max="4875" width="11" customWidth="1"/>
    <col min="4876" max="4876" width="12.140625" customWidth="1"/>
    <col min="4877" max="4877" width="11.7109375" customWidth="1"/>
    <col min="4878" max="4878" width="13" customWidth="1"/>
    <col min="4879" max="4879" width="10.28515625" customWidth="1"/>
    <col min="4880" max="4880" width="11.85546875" customWidth="1"/>
    <col min="4881" max="4881" width="11.28515625" customWidth="1"/>
    <col min="4882" max="4883" width="10.5703125" customWidth="1"/>
    <col min="4884" max="4884" width="9.7109375" customWidth="1"/>
    <col min="5121" max="5121" width="5.42578125" customWidth="1"/>
    <col min="5122" max="5122" width="54.7109375" customWidth="1"/>
    <col min="5123" max="5123" width="12" customWidth="1"/>
    <col min="5124" max="5124" width="10.5703125" customWidth="1"/>
    <col min="5125" max="5125" width="12" customWidth="1"/>
    <col min="5126" max="5126" width="12.7109375" customWidth="1"/>
    <col min="5127" max="5127" width="10.5703125" customWidth="1"/>
    <col min="5128" max="5128" width="10.85546875" customWidth="1"/>
    <col min="5129" max="5129" width="12.5703125" customWidth="1"/>
    <col min="5130" max="5130" width="12.140625" customWidth="1"/>
    <col min="5131" max="5131" width="11" customWidth="1"/>
    <col min="5132" max="5132" width="12.140625" customWidth="1"/>
    <col min="5133" max="5133" width="11.7109375" customWidth="1"/>
    <col min="5134" max="5134" width="13" customWidth="1"/>
    <col min="5135" max="5135" width="10.28515625" customWidth="1"/>
    <col min="5136" max="5136" width="11.85546875" customWidth="1"/>
    <col min="5137" max="5137" width="11.28515625" customWidth="1"/>
    <col min="5138" max="5139" width="10.5703125" customWidth="1"/>
    <col min="5140" max="5140" width="9.7109375" customWidth="1"/>
    <col min="5377" max="5377" width="5.42578125" customWidth="1"/>
    <col min="5378" max="5378" width="54.7109375" customWidth="1"/>
    <col min="5379" max="5379" width="12" customWidth="1"/>
    <col min="5380" max="5380" width="10.5703125" customWidth="1"/>
    <col min="5381" max="5381" width="12" customWidth="1"/>
    <col min="5382" max="5382" width="12.7109375" customWidth="1"/>
    <col min="5383" max="5383" width="10.5703125" customWidth="1"/>
    <col min="5384" max="5384" width="10.85546875" customWidth="1"/>
    <col min="5385" max="5385" width="12.5703125" customWidth="1"/>
    <col min="5386" max="5386" width="12.140625" customWidth="1"/>
    <col min="5387" max="5387" width="11" customWidth="1"/>
    <col min="5388" max="5388" width="12.140625" customWidth="1"/>
    <col min="5389" max="5389" width="11.7109375" customWidth="1"/>
    <col min="5390" max="5390" width="13" customWidth="1"/>
    <col min="5391" max="5391" width="10.28515625" customWidth="1"/>
    <col min="5392" max="5392" width="11.85546875" customWidth="1"/>
    <col min="5393" max="5393" width="11.28515625" customWidth="1"/>
    <col min="5394" max="5395" width="10.5703125" customWidth="1"/>
    <col min="5396" max="5396" width="9.7109375" customWidth="1"/>
    <col min="5633" max="5633" width="5.42578125" customWidth="1"/>
    <col min="5634" max="5634" width="54.7109375" customWidth="1"/>
    <col min="5635" max="5635" width="12" customWidth="1"/>
    <col min="5636" max="5636" width="10.5703125" customWidth="1"/>
    <col min="5637" max="5637" width="12" customWidth="1"/>
    <col min="5638" max="5638" width="12.7109375" customWidth="1"/>
    <col min="5639" max="5639" width="10.5703125" customWidth="1"/>
    <col min="5640" max="5640" width="10.85546875" customWidth="1"/>
    <col min="5641" max="5641" width="12.5703125" customWidth="1"/>
    <col min="5642" max="5642" width="12.140625" customWidth="1"/>
    <col min="5643" max="5643" width="11" customWidth="1"/>
    <col min="5644" max="5644" width="12.140625" customWidth="1"/>
    <col min="5645" max="5645" width="11.7109375" customWidth="1"/>
    <col min="5646" max="5646" width="13" customWidth="1"/>
    <col min="5647" max="5647" width="10.28515625" customWidth="1"/>
    <col min="5648" max="5648" width="11.85546875" customWidth="1"/>
    <col min="5649" max="5649" width="11.28515625" customWidth="1"/>
    <col min="5650" max="5651" width="10.5703125" customWidth="1"/>
    <col min="5652" max="5652" width="9.7109375" customWidth="1"/>
    <col min="5889" max="5889" width="5.42578125" customWidth="1"/>
    <col min="5890" max="5890" width="54.7109375" customWidth="1"/>
    <col min="5891" max="5891" width="12" customWidth="1"/>
    <col min="5892" max="5892" width="10.5703125" customWidth="1"/>
    <col min="5893" max="5893" width="12" customWidth="1"/>
    <col min="5894" max="5894" width="12.7109375" customWidth="1"/>
    <col min="5895" max="5895" width="10.5703125" customWidth="1"/>
    <col min="5896" max="5896" width="10.85546875" customWidth="1"/>
    <col min="5897" max="5897" width="12.5703125" customWidth="1"/>
    <col min="5898" max="5898" width="12.140625" customWidth="1"/>
    <col min="5899" max="5899" width="11" customWidth="1"/>
    <col min="5900" max="5900" width="12.140625" customWidth="1"/>
    <col min="5901" max="5901" width="11.7109375" customWidth="1"/>
    <col min="5902" max="5902" width="13" customWidth="1"/>
    <col min="5903" max="5903" width="10.28515625" customWidth="1"/>
    <col min="5904" max="5904" width="11.85546875" customWidth="1"/>
    <col min="5905" max="5905" width="11.28515625" customWidth="1"/>
    <col min="5906" max="5907" width="10.5703125" customWidth="1"/>
    <col min="5908" max="5908" width="9.7109375" customWidth="1"/>
    <col min="6145" max="6145" width="5.42578125" customWidth="1"/>
    <col min="6146" max="6146" width="54.7109375" customWidth="1"/>
    <col min="6147" max="6147" width="12" customWidth="1"/>
    <col min="6148" max="6148" width="10.5703125" customWidth="1"/>
    <col min="6149" max="6149" width="12" customWidth="1"/>
    <col min="6150" max="6150" width="12.7109375" customWidth="1"/>
    <col min="6151" max="6151" width="10.5703125" customWidth="1"/>
    <col min="6152" max="6152" width="10.85546875" customWidth="1"/>
    <col min="6153" max="6153" width="12.5703125" customWidth="1"/>
    <col min="6154" max="6154" width="12.140625" customWidth="1"/>
    <col min="6155" max="6155" width="11" customWidth="1"/>
    <col min="6156" max="6156" width="12.140625" customWidth="1"/>
    <col min="6157" max="6157" width="11.7109375" customWidth="1"/>
    <col min="6158" max="6158" width="13" customWidth="1"/>
    <col min="6159" max="6159" width="10.28515625" customWidth="1"/>
    <col min="6160" max="6160" width="11.85546875" customWidth="1"/>
    <col min="6161" max="6161" width="11.28515625" customWidth="1"/>
    <col min="6162" max="6163" width="10.5703125" customWidth="1"/>
    <col min="6164" max="6164" width="9.7109375" customWidth="1"/>
    <col min="6401" max="6401" width="5.42578125" customWidth="1"/>
    <col min="6402" max="6402" width="54.7109375" customWidth="1"/>
    <col min="6403" max="6403" width="12" customWidth="1"/>
    <col min="6404" max="6404" width="10.5703125" customWidth="1"/>
    <col min="6405" max="6405" width="12" customWidth="1"/>
    <col min="6406" max="6406" width="12.7109375" customWidth="1"/>
    <col min="6407" max="6407" width="10.5703125" customWidth="1"/>
    <col min="6408" max="6408" width="10.85546875" customWidth="1"/>
    <col min="6409" max="6409" width="12.5703125" customWidth="1"/>
    <col min="6410" max="6410" width="12.140625" customWidth="1"/>
    <col min="6411" max="6411" width="11" customWidth="1"/>
    <col min="6412" max="6412" width="12.140625" customWidth="1"/>
    <col min="6413" max="6413" width="11.7109375" customWidth="1"/>
    <col min="6414" max="6414" width="13" customWidth="1"/>
    <col min="6415" max="6415" width="10.28515625" customWidth="1"/>
    <col min="6416" max="6416" width="11.85546875" customWidth="1"/>
    <col min="6417" max="6417" width="11.28515625" customWidth="1"/>
    <col min="6418" max="6419" width="10.5703125" customWidth="1"/>
    <col min="6420" max="6420" width="9.7109375" customWidth="1"/>
    <col min="6657" max="6657" width="5.42578125" customWidth="1"/>
    <col min="6658" max="6658" width="54.7109375" customWidth="1"/>
    <col min="6659" max="6659" width="12" customWidth="1"/>
    <col min="6660" max="6660" width="10.5703125" customWidth="1"/>
    <col min="6661" max="6661" width="12" customWidth="1"/>
    <col min="6662" max="6662" width="12.7109375" customWidth="1"/>
    <col min="6663" max="6663" width="10.5703125" customWidth="1"/>
    <col min="6664" max="6664" width="10.85546875" customWidth="1"/>
    <col min="6665" max="6665" width="12.5703125" customWidth="1"/>
    <col min="6666" max="6666" width="12.140625" customWidth="1"/>
    <col min="6667" max="6667" width="11" customWidth="1"/>
    <col min="6668" max="6668" width="12.140625" customWidth="1"/>
    <col min="6669" max="6669" width="11.7109375" customWidth="1"/>
    <col min="6670" max="6670" width="13" customWidth="1"/>
    <col min="6671" max="6671" width="10.28515625" customWidth="1"/>
    <col min="6672" max="6672" width="11.85546875" customWidth="1"/>
    <col min="6673" max="6673" width="11.28515625" customWidth="1"/>
    <col min="6674" max="6675" width="10.5703125" customWidth="1"/>
    <col min="6676" max="6676" width="9.7109375" customWidth="1"/>
    <col min="6913" max="6913" width="5.42578125" customWidth="1"/>
    <col min="6914" max="6914" width="54.7109375" customWidth="1"/>
    <col min="6915" max="6915" width="12" customWidth="1"/>
    <col min="6916" max="6916" width="10.5703125" customWidth="1"/>
    <col min="6917" max="6917" width="12" customWidth="1"/>
    <col min="6918" max="6918" width="12.7109375" customWidth="1"/>
    <col min="6919" max="6919" width="10.5703125" customWidth="1"/>
    <col min="6920" max="6920" width="10.85546875" customWidth="1"/>
    <col min="6921" max="6921" width="12.5703125" customWidth="1"/>
    <col min="6922" max="6922" width="12.140625" customWidth="1"/>
    <col min="6923" max="6923" width="11" customWidth="1"/>
    <col min="6924" max="6924" width="12.140625" customWidth="1"/>
    <col min="6925" max="6925" width="11.7109375" customWidth="1"/>
    <col min="6926" max="6926" width="13" customWidth="1"/>
    <col min="6927" max="6927" width="10.28515625" customWidth="1"/>
    <col min="6928" max="6928" width="11.85546875" customWidth="1"/>
    <col min="6929" max="6929" width="11.28515625" customWidth="1"/>
    <col min="6930" max="6931" width="10.5703125" customWidth="1"/>
    <col min="6932" max="6932" width="9.7109375" customWidth="1"/>
    <col min="7169" max="7169" width="5.42578125" customWidth="1"/>
    <col min="7170" max="7170" width="54.7109375" customWidth="1"/>
    <col min="7171" max="7171" width="12" customWidth="1"/>
    <col min="7172" max="7172" width="10.5703125" customWidth="1"/>
    <col min="7173" max="7173" width="12" customWidth="1"/>
    <col min="7174" max="7174" width="12.7109375" customWidth="1"/>
    <col min="7175" max="7175" width="10.5703125" customWidth="1"/>
    <col min="7176" max="7176" width="10.85546875" customWidth="1"/>
    <col min="7177" max="7177" width="12.5703125" customWidth="1"/>
    <col min="7178" max="7178" width="12.140625" customWidth="1"/>
    <col min="7179" max="7179" width="11" customWidth="1"/>
    <col min="7180" max="7180" width="12.140625" customWidth="1"/>
    <col min="7181" max="7181" width="11.7109375" customWidth="1"/>
    <col min="7182" max="7182" width="13" customWidth="1"/>
    <col min="7183" max="7183" width="10.28515625" customWidth="1"/>
    <col min="7184" max="7184" width="11.85546875" customWidth="1"/>
    <col min="7185" max="7185" width="11.28515625" customWidth="1"/>
    <col min="7186" max="7187" width="10.5703125" customWidth="1"/>
    <col min="7188" max="7188" width="9.7109375" customWidth="1"/>
    <col min="7425" max="7425" width="5.42578125" customWidth="1"/>
    <col min="7426" max="7426" width="54.7109375" customWidth="1"/>
    <col min="7427" max="7427" width="12" customWidth="1"/>
    <col min="7428" max="7428" width="10.5703125" customWidth="1"/>
    <col min="7429" max="7429" width="12" customWidth="1"/>
    <col min="7430" max="7430" width="12.7109375" customWidth="1"/>
    <col min="7431" max="7431" width="10.5703125" customWidth="1"/>
    <col min="7432" max="7432" width="10.85546875" customWidth="1"/>
    <col min="7433" max="7433" width="12.5703125" customWidth="1"/>
    <col min="7434" max="7434" width="12.140625" customWidth="1"/>
    <col min="7435" max="7435" width="11" customWidth="1"/>
    <col min="7436" max="7436" width="12.140625" customWidth="1"/>
    <col min="7437" max="7437" width="11.7109375" customWidth="1"/>
    <col min="7438" max="7438" width="13" customWidth="1"/>
    <col min="7439" max="7439" width="10.28515625" customWidth="1"/>
    <col min="7440" max="7440" width="11.85546875" customWidth="1"/>
    <col min="7441" max="7441" width="11.28515625" customWidth="1"/>
    <col min="7442" max="7443" width="10.5703125" customWidth="1"/>
    <col min="7444" max="7444" width="9.7109375" customWidth="1"/>
    <col min="7681" max="7681" width="5.42578125" customWidth="1"/>
    <col min="7682" max="7682" width="54.7109375" customWidth="1"/>
    <col min="7683" max="7683" width="12" customWidth="1"/>
    <col min="7684" max="7684" width="10.5703125" customWidth="1"/>
    <col min="7685" max="7685" width="12" customWidth="1"/>
    <col min="7686" max="7686" width="12.7109375" customWidth="1"/>
    <col min="7687" max="7687" width="10.5703125" customWidth="1"/>
    <col min="7688" max="7688" width="10.85546875" customWidth="1"/>
    <col min="7689" max="7689" width="12.5703125" customWidth="1"/>
    <col min="7690" max="7690" width="12.140625" customWidth="1"/>
    <col min="7691" max="7691" width="11" customWidth="1"/>
    <col min="7692" max="7692" width="12.140625" customWidth="1"/>
    <col min="7693" max="7693" width="11.7109375" customWidth="1"/>
    <col min="7694" max="7694" width="13" customWidth="1"/>
    <col min="7695" max="7695" width="10.28515625" customWidth="1"/>
    <col min="7696" max="7696" width="11.85546875" customWidth="1"/>
    <col min="7697" max="7697" width="11.28515625" customWidth="1"/>
    <col min="7698" max="7699" width="10.5703125" customWidth="1"/>
    <col min="7700" max="7700" width="9.7109375" customWidth="1"/>
    <col min="7937" max="7937" width="5.42578125" customWidth="1"/>
    <col min="7938" max="7938" width="54.7109375" customWidth="1"/>
    <col min="7939" max="7939" width="12" customWidth="1"/>
    <col min="7940" max="7940" width="10.5703125" customWidth="1"/>
    <col min="7941" max="7941" width="12" customWidth="1"/>
    <col min="7942" max="7942" width="12.7109375" customWidth="1"/>
    <col min="7943" max="7943" width="10.5703125" customWidth="1"/>
    <col min="7944" max="7944" width="10.85546875" customWidth="1"/>
    <col min="7945" max="7945" width="12.5703125" customWidth="1"/>
    <col min="7946" max="7946" width="12.140625" customWidth="1"/>
    <col min="7947" max="7947" width="11" customWidth="1"/>
    <col min="7948" max="7948" width="12.140625" customWidth="1"/>
    <col min="7949" max="7949" width="11.7109375" customWidth="1"/>
    <col min="7950" max="7950" width="13" customWidth="1"/>
    <col min="7951" max="7951" width="10.28515625" customWidth="1"/>
    <col min="7952" max="7952" width="11.85546875" customWidth="1"/>
    <col min="7953" max="7953" width="11.28515625" customWidth="1"/>
    <col min="7954" max="7955" width="10.5703125" customWidth="1"/>
    <col min="7956" max="7956" width="9.7109375" customWidth="1"/>
    <col min="8193" max="8193" width="5.42578125" customWidth="1"/>
    <col min="8194" max="8194" width="54.7109375" customWidth="1"/>
    <col min="8195" max="8195" width="12" customWidth="1"/>
    <col min="8196" max="8196" width="10.5703125" customWidth="1"/>
    <col min="8197" max="8197" width="12" customWidth="1"/>
    <col min="8198" max="8198" width="12.7109375" customWidth="1"/>
    <col min="8199" max="8199" width="10.5703125" customWidth="1"/>
    <col min="8200" max="8200" width="10.85546875" customWidth="1"/>
    <col min="8201" max="8201" width="12.5703125" customWidth="1"/>
    <col min="8202" max="8202" width="12.140625" customWidth="1"/>
    <col min="8203" max="8203" width="11" customWidth="1"/>
    <col min="8204" max="8204" width="12.140625" customWidth="1"/>
    <col min="8205" max="8205" width="11.7109375" customWidth="1"/>
    <col min="8206" max="8206" width="13" customWidth="1"/>
    <col min="8207" max="8207" width="10.28515625" customWidth="1"/>
    <col min="8208" max="8208" width="11.85546875" customWidth="1"/>
    <col min="8209" max="8209" width="11.28515625" customWidth="1"/>
    <col min="8210" max="8211" width="10.5703125" customWidth="1"/>
    <col min="8212" max="8212" width="9.7109375" customWidth="1"/>
    <col min="8449" max="8449" width="5.42578125" customWidth="1"/>
    <col min="8450" max="8450" width="54.7109375" customWidth="1"/>
    <col min="8451" max="8451" width="12" customWidth="1"/>
    <col min="8452" max="8452" width="10.5703125" customWidth="1"/>
    <col min="8453" max="8453" width="12" customWidth="1"/>
    <col min="8454" max="8454" width="12.7109375" customWidth="1"/>
    <col min="8455" max="8455" width="10.5703125" customWidth="1"/>
    <col min="8456" max="8456" width="10.85546875" customWidth="1"/>
    <col min="8457" max="8457" width="12.5703125" customWidth="1"/>
    <col min="8458" max="8458" width="12.140625" customWidth="1"/>
    <col min="8459" max="8459" width="11" customWidth="1"/>
    <col min="8460" max="8460" width="12.140625" customWidth="1"/>
    <col min="8461" max="8461" width="11.7109375" customWidth="1"/>
    <col min="8462" max="8462" width="13" customWidth="1"/>
    <col min="8463" max="8463" width="10.28515625" customWidth="1"/>
    <col min="8464" max="8464" width="11.85546875" customWidth="1"/>
    <col min="8465" max="8465" width="11.28515625" customWidth="1"/>
    <col min="8466" max="8467" width="10.5703125" customWidth="1"/>
    <col min="8468" max="8468" width="9.7109375" customWidth="1"/>
    <col min="8705" max="8705" width="5.42578125" customWidth="1"/>
    <col min="8706" max="8706" width="54.7109375" customWidth="1"/>
    <col min="8707" max="8707" width="12" customWidth="1"/>
    <col min="8708" max="8708" width="10.5703125" customWidth="1"/>
    <col min="8709" max="8709" width="12" customWidth="1"/>
    <col min="8710" max="8710" width="12.7109375" customWidth="1"/>
    <col min="8711" max="8711" width="10.5703125" customWidth="1"/>
    <col min="8712" max="8712" width="10.85546875" customWidth="1"/>
    <col min="8713" max="8713" width="12.5703125" customWidth="1"/>
    <col min="8714" max="8714" width="12.140625" customWidth="1"/>
    <col min="8715" max="8715" width="11" customWidth="1"/>
    <col min="8716" max="8716" width="12.140625" customWidth="1"/>
    <col min="8717" max="8717" width="11.7109375" customWidth="1"/>
    <col min="8718" max="8718" width="13" customWidth="1"/>
    <col min="8719" max="8719" width="10.28515625" customWidth="1"/>
    <col min="8720" max="8720" width="11.85546875" customWidth="1"/>
    <col min="8721" max="8721" width="11.28515625" customWidth="1"/>
    <col min="8722" max="8723" width="10.5703125" customWidth="1"/>
    <col min="8724" max="8724" width="9.7109375" customWidth="1"/>
    <col min="8961" max="8961" width="5.42578125" customWidth="1"/>
    <col min="8962" max="8962" width="54.7109375" customWidth="1"/>
    <col min="8963" max="8963" width="12" customWidth="1"/>
    <col min="8964" max="8964" width="10.5703125" customWidth="1"/>
    <col min="8965" max="8965" width="12" customWidth="1"/>
    <col min="8966" max="8966" width="12.7109375" customWidth="1"/>
    <col min="8967" max="8967" width="10.5703125" customWidth="1"/>
    <col min="8968" max="8968" width="10.85546875" customWidth="1"/>
    <col min="8969" max="8969" width="12.5703125" customWidth="1"/>
    <col min="8970" max="8970" width="12.140625" customWidth="1"/>
    <col min="8971" max="8971" width="11" customWidth="1"/>
    <col min="8972" max="8972" width="12.140625" customWidth="1"/>
    <col min="8973" max="8973" width="11.7109375" customWidth="1"/>
    <col min="8974" max="8974" width="13" customWidth="1"/>
    <col min="8975" max="8975" width="10.28515625" customWidth="1"/>
    <col min="8976" max="8976" width="11.85546875" customWidth="1"/>
    <col min="8977" max="8977" width="11.28515625" customWidth="1"/>
    <col min="8978" max="8979" width="10.5703125" customWidth="1"/>
    <col min="8980" max="8980" width="9.7109375" customWidth="1"/>
    <col min="9217" max="9217" width="5.42578125" customWidth="1"/>
    <col min="9218" max="9218" width="54.7109375" customWidth="1"/>
    <col min="9219" max="9219" width="12" customWidth="1"/>
    <col min="9220" max="9220" width="10.5703125" customWidth="1"/>
    <col min="9221" max="9221" width="12" customWidth="1"/>
    <col min="9222" max="9222" width="12.7109375" customWidth="1"/>
    <col min="9223" max="9223" width="10.5703125" customWidth="1"/>
    <col min="9224" max="9224" width="10.85546875" customWidth="1"/>
    <col min="9225" max="9225" width="12.5703125" customWidth="1"/>
    <col min="9226" max="9226" width="12.140625" customWidth="1"/>
    <col min="9227" max="9227" width="11" customWidth="1"/>
    <col min="9228" max="9228" width="12.140625" customWidth="1"/>
    <col min="9229" max="9229" width="11.7109375" customWidth="1"/>
    <col min="9230" max="9230" width="13" customWidth="1"/>
    <col min="9231" max="9231" width="10.28515625" customWidth="1"/>
    <col min="9232" max="9232" width="11.85546875" customWidth="1"/>
    <col min="9233" max="9233" width="11.28515625" customWidth="1"/>
    <col min="9234" max="9235" width="10.5703125" customWidth="1"/>
    <col min="9236" max="9236" width="9.7109375" customWidth="1"/>
    <col min="9473" max="9473" width="5.42578125" customWidth="1"/>
    <col min="9474" max="9474" width="54.7109375" customWidth="1"/>
    <col min="9475" max="9475" width="12" customWidth="1"/>
    <col min="9476" max="9476" width="10.5703125" customWidth="1"/>
    <col min="9477" max="9477" width="12" customWidth="1"/>
    <col min="9478" max="9478" width="12.7109375" customWidth="1"/>
    <col min="9479" max="9479" width="10.5703125" customWidth="1"/>
    <col min="9480" max="9480" width="10.85546875" customWidth="1"/>
    <col min="9481" max="9481" width="12.5703125" customWidth="1"/>
    <col min="9482" max="9482" width="12.140625" customWidth="1"/>
    <col min="9483" max="9483" width="11" customWidth="1"/>
    <col min="9484" max="9484" width="12.140625" customWidth="1"/>
    <col min="9485" max="9485" width="11.7109375" customWidth="1"/>
    <col min="9486" max="9486" width="13" customWidth="1"/>
    <col min="9487" max="9487" width="10.28515625" customWidth="1"/>
    <col min="9488" max="9488" width="11.85546875" customWidth="1"/>
    <col min="9489" max="9489" width="11.28515625" customWidth="1"/>
    <col min="9490" max="9491" width="10.5703125" customWidth="1"/>
    <col min="9492" max="9492" width="9.7109375" customWidth="1"/>
    <col min="9729" max="9729" width="5.42578125" customWidth="1"/>
    <col min="9730" max="9730" width="54.7109375" customWidth="1"/>
    <col min="9731" max="9731" width="12" customWidth="1"/>
    <col min="9732" max="9732" width="10.5703125" customWidth="1"/>
    <col min="9733" max="9733" width="12" customWidth="1"/>
    <col min="9734" max="9734" width="12.7109375" customWidth="1"/>
    <col min="9735" max="9735" width="10.5703125" customWidth="1"/>
    <col min="9736" max="9736" width="10.85546875" customWidth="1"/>
    <col min="9737" max="9737" width="12.5703125" customWidth="1"/>
    <col min="9738" max="9738" width="12.140625" customWidth="1"/>
    <col min="9739" max="9739" width="11" customWidth="1"/>
    <col min="9740" max="9740" width="12.140625" customWidth="1"/>
    <col min="9741" max="9741" width="11.7109375" customWidth="1"/>
    <col min="9742" max="9742" width="13" customWidth="1"/>
    <col min="9743" max="9743" width="10.28515625" customWidth="1"/>
    <col min="9744" max="9744" width="11.85546875" customWidth="1"/>
    <col min="9745" max="9745" width="11.28515625" customWidth="1"/>
    <col min="9746" max="9747" width="10.5703125" customWidth="1"/>
    <col min="9748" max="9748" width="9.7109375" customWidth="1"/>
    <col min="9985" max="9985" width="5.42578125" customWidth="1"/>
    <col min="9986" max="9986" width="54.7109375" customWidth="1"/>
    <col min="9987" max="9987" width="12" customWidth="1"/>
    <col min="9988" max="9988" width="10.5703125" customWidth="1"/>
    <col min="9989" max="9989" width="12" customWidth="1"/>
    <col min="9990" max="9990" width="12.7109375" customWidth="1"/>
    <col min="9991" max="9991" width="10.5703125" customWidth="1"/>
    <col min="9992" max="9992" width="10.85546875" customWidth="1"/>
    <col min="9993" max="9993" width="12.5703125" customWidth="1"/>
    <col min="9994" max="9994" width="12.140625" customWidth="1"/>
    <col min="9995" max="9995" width="11" customWidth="1"/>
    <col min="9996" max="9996" width="12.140625" customWidth="1"/>
    <col min="9997" max="9997" width="11.7109375" customWidth="1"/>
    <col min="9998" max="9998" width="13" customWidth="1"/>
    <col min="9999" max="9999" width="10.28515625" customWidth="1"/>
    <col min="10000" max="10000" width="11.85546875" customWidth="1"/>
    <col min="10001" max="10001" width="11.28515625" customWidth="1"/>
    <col min="10002" max="10003" width="10.5703125" customWidth="1"/>
    <col min="10004" max="10004" width="9.7109375" customWidth="1"/>
    <col min="10241" max="10241" width="5.42578125" customWidth="1"/>
    <col min="10242" max="10242" width="54.7109375" customWidth="1"/>
    <col min="10243" max="10243" width="12" customWidth="1"/>
    <col min="10244" max="10244" width="10.5703125" customWidth="1"/>
    <col min="10245" max="10245" width="12" customWidth="1"/>
    <col min="10246" max="10246" width="12.7109375" customWidth="1"/>
    <col min="10247" max="10247" width="10.5703125" customWidth="1"/>
    <col min="10248" max="10248" width="10.85546875" customWidth="1"/>
    <col min="10249" max="10249" width="12.5703125" customWidth="1"/>
    <col min="10250" max="10250" width="12.140625" customWidth="1"/>
    <col min="10251" max="10251" width="11" customWidth="1"/>
    <col min="10252" max="10252" width="12.140625" customWidth="1"/>
    <col min="10253" max="10253" width="11.7109375" customWidth="1"/>
    <col min="10254" max="10254" width="13" customWidth="1"/>
    <col min="10255" max="10255" width="10.28515625" customWidth="1"/>
    <col min="10256" max="10256" width="11.85546875" customWidth="1"/>
    <col min="10257" max="10257" width="11.28515625" customWidth="1"/>
    <col min="10258" max="10259" width="10.5703125" customWidth="1"/>
    <col min="10260" max="10260" width="9.7109375" customWidth="1"/>
    <col min="10497" max="10497" width="5.42578125" customWidth="1"/>
    <col min="10498" max="10498" width="54.7109375" customWidth="1"/>
    <col min="10499" max="10499" width="12" customWidth="1"/>
    <col min="10500" max="10500" width="10.5703125" customWidth="1"/>
    <col min="10501" max="10501" width="12" customWidth="1"/>
    <col min="10502" max="10502" width="12.7109375" customWidth="1"/>
    <col min="10503" max="10503" width="10.5703125" customWidth="1"/>
    <col min="10504" max="10504" width="10.85546875" customWidth="1"/>
    <col min="10505" max="10505" width="12.5703125" customWidth="1"/>
    <col min="10506" max="10506" width="12.140625" customWidth="1"/>
    <col min="10507" max="10507" width="11" customWidth="1"/>
    <col min="10508" max="10508" width="12.140625" customWidth="1"/>
    <col min="10509" max="10509" width="11.7109375" customWidth="1"/>
    <col min="10510" max="10510" width="13" customWidth="1"/>
    <col min="10511" max="10511" width="10.28515625" customWidth="1"/>
    <col min="10512" max="10512" width="11.85546875" customWidth="1"/>
    <col min="10513" max="10513" width="11.28515625" customWidth="1"/>
    <col min="10514" max="10515" width="10.5703125" customWidth="1"/>
    <col min="10516" max="10516" width="9.7109375" customWidth="1"/>
    <col min="10753" max="10753" width="5.42578125" customWidth="1"/>
    <col min="10754" max="10754" width="54.7109375" customWidth="1"/>
    <col min="10755" max="10755" width="12" customWidth="1"/>
    <col min="10756" max="10756" width="10.5703125" customWidth="1"/>
    <col min="10757" max="10757" width="12" customWidth="1"/>
    <col min="10758" max="10758" width="12.7109375" customWidth="1"/>
    <col min="10759" max="10759" width="10.5703125" customWidth="1"/>
    <col min="10760" max="10760" width="10.85546875" customWidth="1"/>
    <col min="10761" max="10761" width="12.5703125" customWidth="1"/>
    <col min="10762" max="10762" width="12.140625" customWidth="1"/>
    <col min="10763" max="10763" width="11" customWidth="1"/>
    <col min="10764" max="10764" width="12.140625" customWidth="1"/>
    <col min="10765" max="10765" width="11.7109375" customWidth="1"/>
    <col min="10766" max="10766" width="13" customWidth="1"/>
    <col min="10767" max="10767" width="10.28515625" customWidth="1"/>
    <col min="10768" max="10768" width="11.85546875" customWidth="1"/>
    <col min="10769" max="10769" width="11.28515625" customWidth="1"/>
    <col min="10770" max="10771" width="10.5703125" customWidth="1"/>
    <col min="10772" max="10772" width="9.7109375" customWidth="1"/>
    <col min="11009" max="11009" width="5.42578125" customWidth="1"/>
    <col min="11010" max="11010" width="54.7109375" customWidth="1"/>
    <col min="11011" max="11011" width="12" customWidth="1"/>
    <col min="11012" max="11012" width="10.5703125" customWidth="1"/>
    <col min="11013" max="11013" width="12" customWidth="1"/>
    <col min="11014" max="11014" width="12.7109375" customWidth="1"/>
    <col min="11015" max="11015" width="10.5703125" customWidth="1"/>
    <col min="11016" max="11016" width="10.85546875" customWidth="1"/>
    <col min="11017" max="11017" width="12.5703125" customWidth="1"/>
    <col min="11018" max="11018" width="12.140625" customWidth="1"/>
    <col min="11019" max="11019" width="11" customWidth="1"/>
    <col min="11020" max="11020" width="12.140625" customWidth="1"/>
    <col min="11021" max="11021" width="11.7109375" customWidth="1"/>
    <col min="11022" max="11022" width="13" customWidth="1"/>
    <col min="11023" max="11023" width="10.28515625" customWidth="1"/>
    <col min="11024" max="11024" width="11.85546875" customWidth="1"/>
    <col min="11025" max="11025" width="11.28515625" customWidth="1"/>
    <col min="11026" max="11027" width="10.5703125" customWidth="1"/>
    <col min="11028" max="11028" width="9.7109375" customWidth="1"/>
    <col min="11265" max="11265" width="5.42578125" customWidth="1"/>
    <col min="11266" max="11266" width="54.7109375" customWidth="1"/>
    <col min="11267" max="11267" width="12" customWidth="1"/>
    <col min="11268" max="11268" width="10.5703125" customWidth="1"/>
    <col min="11269" max="11269" width="12" customWidth="1"/>
    <col min="11270" max="11270" width="12.7109375" customWidth="1"/>
    <col min="11271" max="11271" width="10.5703125" customWidth="1"/>
    <col min="11272" max="11272" width="10.85546875" customWidth="1"/>
    <col min="11273" max="11273" width="12.5703125" customWidth="1"/>
    <col min="11274" max="11274" width="12.140625" customWidth="1"/>
    <col min="11275" max="11275" width="11" customWidth="1"/>
    <col min="11276" max="11276" width="12.140625" customWidth="1"/>
    <col min="11277" max="11277" width="11.7109375" customWidth="1"/>
    <col min="11278" max="11278" width="13" customWidth="1"/>
    <col min="11279" max="11279" width="10.28515625" customWidth="1"/>
    <col min="11280" max="11280" width="11.85546875" customWidth="1"/>
    <col min="11281" max="11281" width="11.28515625" customWidth="1"/>
    <col min="11282" max="11283" width="10.5703125" customWidth="1"/>
    <col min="11284" max="11284" width="9.7109375" customWidth="1"/>
    <col min="11521" max="11521" width="5.42578125" customWidth="1"/>
    <col min="11522" max="11522" width="54.7109375" customWidth="1"/>
    <col min="11523" max="11523" width="12" customWidth="1"/>
    <col min="11524" max="11524" width="10.5703125" customWidth="1"/>
    <col min="11525" max="11525" width="12" customWidth="1"/>
    <col min="11526" max="11526" width="12.7109375" customWidth="1"/>
    <col min="11527" max="11527" width="10.5703125" customWidth="1"/>
    <col min="11528" max="11528" width="10.85546875" customWidth="1"/>
    <col min="11529" max="11529" width="12.5703125" customWidth="1"/>
    <col min="11530" max="11530" width="12.140625" customWidth="1"/>
    <col min="11531" max="11531" width="11" customWidth="1"/>
    <col min="11532" max="11532" width="12.140625" customWidth="1"/>
    <col min="11533" max="11533" width="11.7109375" customWidth="1"/>
    <col min="11534" max="11534" width="13" customWidth="1"/>
    <col min="11535" max="11535" width="10.28515625" customWidth="1"/>
    <col min="11536" max="11536" width="11.85546875" customWidth="1"/>
    <col min="11537" max="11537" width="11.28515625" customWidth="1"/>
    <col min="11538" max="11539" width="10.5703125" customWidth="1"/>
    <col min="11540" max="11540" width="9.7109375" customWidth="1"/>
    <col min="11777" max="11777" width="5.42578125" customWidth="1"/>
    <col min="11778" max="11778" width="54.7109375" customWidth="1"/>
    <col min="11779" max="11779" width="12" customWidth="1"/>
    <col min="11780" max="11780" width="10.5703125" customWidth="1"/>
    <col min="11781" max="11781" width="12" customWidth="1"/>
    <col min="11782" max="11782" width="12.7109375" customWidth="1"/>
    <col min="11783" max="11783" width="10.5703125" customWidth="1"/>
    <col min="11784" max="11784" width="10.85546875" customWidth="1"/>
    <col min="11785" max="11785" width="12.5703125" customWidth="1"/>
    <col min="11786" max="11786" width="12.140625" customWidth="1"/>
    <col min="11787" max="11787" width="11" customWidth="1"/>
    <col min="11788" max="11788" width="12.140625" customWidth="1"/>
    <col min="11789" max="11789" width="11.7109375" customWidth="1"/>
    <col min="11790" max="11790" width="13" customWidth="1"/>
    <col min="11791" max="11791" width="10.28515625" customWidth="1"/>
    <col min="11792" max="11792" width="11.85546875" customWidth="1"/>
    <col min="11793" max="11793" width="11.28515625" customWidth="1"/>
    <col min="11794" max="11795" width="10.5703125" customWidth="1"/>
    <col min="11796" max="11796" width="9.7109375" customWidth="1"/>
    <col min="12033" max="12033" width="5.42578125" customWidth="1"/>
    <col min="12034" max="12034" width="54.7109375" customWidth="1"/>
    <col min="12035" max="12035" width="12" customWidth="1"/>
    <col min="12036" max="12036" width="10.5703125" customWidth="1"/>
    <col min="12037" max="12037" width="12" customWidth="1"/>
    <col min="12038" max="12038" width="12.7109375" customWidth="1"/>
    <col min="12039" max="12039" width="10.5703125" customWidth="1"/>
    <col min="12040" max="12040" width="10.85546875" customWidth="1"/>
    <col min="12041" max="12041" width="12.5703125" customWidth="1"/>
    <col min="12042" max="12042" width="12.140625" customWidth="1"/>
    <col min="12043" max="12043" width="11" customWidth="1"/>
    <col min="12044" max="12044" width="12.140625" customWidth="1"/>
    <col min="12045" max="12045" width="11.7109375" customWidth="1"/>
    <col min="12046" max="12046" width="13" customWidth="1"/>
    <col min="12047" max="12047" width="10.28515625" customWidth="1"/>
    <col min="12048" max="12048" width="11.85546875" customWidth="1"/>
    <col min="12049" max="12049" width="11.28515625" customWidth="1"/>
    <col min="12050" max="12051" width="10.5703125" customWidth="1"/>
    <col min="12052" max="12052" width="9.7109375" customWidth="1"/>
    <col min="12289" max="12289" width="5.42578125" customWidth="1"/>
    <col min="12290" max="12290" width="54.7109375" customWidth="1"/>
    <col min="12291" max="12291" width="12" customWidth="1"/>
    <col min="12292" max="12292" width="10.5703125" customWidth="1"/>
    <col min="12293" max="12293" width="12" customWidth="1"/>
    <col min="12294" max="12294" width="12.7109375" customWidth="1"/>
    <col min="12295" max="12295" width="10.5703125" customWidth="1"/>
    <col min="12296" max="12296" width="10.85546875" customWidth="1"/>
    <col min="12297" max="12297" width="12.5703125" customWidth="1"/>
    <col min="12298" max="12298" width="12.140625" customWidth="1"/>
    <col min="12299" max="12299" width="11" customWidth="1"/>
    <col min="12300" max="12300" width="12.140625" customWidth="1"/>
    <col min="12301" max="12301" width="11.7109375" customWidth="1"/>
    <col min="12302" max="12302" width="13" customWidth="1"/>
    <col min="12303" max="12303" width="10.28515625" customWidth="1"/>
    <col min="12304" max="12304" width="11.85546875" customWidth="1"/>
    <col min="12305" max="12305" width="11.28515625" customWidth="1"/>
    <col min="12306" max="12307" width="10.5703125" customWidth="1"/>
    <col min="12308" max="12308" width="9.7109375" customWidth="1"/>
    <col min="12545" max="12545" width="5.42578125" customWidth="1"/>
    <col min="12546" max="12546" width="54.7109375" customWidth="1"/>
    <col min="12547" max="12547" width="12" customWidth="1"/>
    <col min="12548" max="12548" width="10.5703125" customWidth="1"/>
    <col min="12549" max="12549" width="12" customWidth="1"/>
    <col min="12550" max="12550" width="12.7109375" customWidth="1"/>
    <col min="12551" max="12551" width="10.5703125" customWidth="1"/>
    <col min="12552" max="12552" width="10.85546875" customWidth="1"/>
    <col min="12553" max="12553" width="12.5703125" customWidth="1"/>
    <col min="12554" max="12554" width="12.140625" customWidth="1"/>
    <col min="12555" max="12555" width="11" customWidth="1"/>
    <col min="12556" max="12556" width="12.140625" customWidth="1"/>
    <col min="12557" max="12557" width="11.7109375" customWidth="1"/>
    <col min="12558" max="12558" width="13" customWidth="1"/>
    <col min="12559" max="12559" width="10.28515625" customWidth="1"/>
    <col min="12560" max="12560" width="11.85546875" customWidth="1"/>
    <col min="12561" max="12561" width="11.28515625" customWidth="1"/>
    <col min="12562" max="12563" width="10.5703125" customWidth="1"/>
    <col min="12564" max="12564" width="9.7109375" customWidth="1"/>
    <col min="12801" max="12801" width="5.42578125" customWidth="1"/>
    <col min="12802" max="12802" width="54.7109375" customWidth="1"/>
    <col min="12803" max="12803" width="12" customWidth="1"/>
    <col min="12804" max="12804" width="10.5703125" customWidth="1"/>
    <col min="12805" max="12805" width="12" customWidth="1"/>
    <col min="12806" max="12806" width="12.7109375" customWidth="1"/>
    <col min="12807" max="12807" width="10.5703125" customWidth="1"/>
    <col min="12808" max="12808" width="10.85546875" customWidth="1"/>
    <col min="12809" max="12809" width="12.5703125" customWidth="1"/>
    <col min="12810" max="12810" width="12.140625" customWidth="1"/>
    <col min="12811" max="12811" width="11" customWidth="1"/>
    <col min="12812" max="12812" width="12.140625" customWidth="1"/>
    <col min="12813" max="12813" width="11.7109375" customWidth="1"/>
    <col min="12814" max="12814" width="13" customWidth="1"/>
    <col min="12815" max="12815" width="10.28515625" customWidth="1"/>
    <col min="12816" max="12816" width="11.85546875" customWidth="1"/>
    <col min="12817" max="12817" width="11.28515625" customWidth="1"/>
    <col min="12818" max="12819" width="10.5703125" customWidth="1"/>
    <col min="12820" max="12820" width="9.7109375" customWidth="1"/>
    <col min="13057" max="13057" width="5.42578125" customWidth="1"/>
    <col min="13058" max="13058" width="54.7109375" customWidth="1"/>
    <col min="13059" max="13059" width="12" customWidth="1"/>
    <col min="13060" max="13060" width="10.5703125" customWidth="1"/>
    <col min="13061" max="13061" width="12" customWidth="1"/>
    <col min="13062" max="13062" width="12.7109375" customWidth="1"/>
    <col min="13063" max="13063" width="10.5703125" customWidth="1"/>
    <col min="13064" max="13064" width="10.85546875" customWidth="1"/>
    <col min="13065" max="13065" width="12.5703125" customWidth="1"/>
    <col min="13066" max="13066" width="12.140625" customWidth="1"/>
    <col min="13067" max="13067" width="11" customWidth="1"/>
    <col min="13068" max="13068" width="12.140625" customWidth="1"/>
    <col min="13069" max="13069" width="11.7109375" customWidth="1"/>
    <col min="13070" max="13070" width="13" customWidth="1"/>
    <col min="13071" max="13071" width="10.28515625" customWidth="1"/>
    <col min="13072" max="13072" width="11.85546875" customWidth="1"/>
    <col min="13073" max="13073" width="11.28515625" customWidth="1"/>
    <col min="13074" max="13075" width="10.5703125" customWidth="1"/>
    <col min="13076" max="13076" width="9.7109375" customWidth="1"/>
    <col min="13313" max="13313" width="5.42578125" customWidth="1"/>
    <col min="13314" max="13314" width="54.7109375" customWidth="1"/>
    <col min="13315" max="13315" width="12" customWidth="1"/>
    <col min="13316" max="13316" width="10.5703125" customWidth="1"/>
    <col min="13317" max="13317" width="12" customWidth="1"/>
    <col min="13318" max="13318" width="12.7109375" customWidth="1"/>
    <col min="13319" max="13319" width="10.5703125" customWidth="1"/>
    <col min="13320" max="13320" width="10.85546875" customWidth="1"/>
    <col min="13321" max="13321" width="12.5703125" customWidth="1"/>
    <col min="13322" max="13322" width="12.140625" customWidth="1"/>
    <col min="13323" max="13323" width="11" customWidth="1"/>
    <col min="13324" max="13324" width="12.140625" customWidth="1"/>
    <col min="13325" max="13325" width="11.7109375" customWidth="1"/>
    <col min="13326" max="13326" width="13" customWidth="1"/>
    <col min="13327" max="13327" width="10.28515625" customWidth="1"/>
    <col min="13328" max="13328" width="11.85546875" customWidth="1"/>
    <col min="13329" max="13329" width="11.28515625" customWidth="1"/>
    <col min="13330" max="13331" width="10.5703125" customWidth="1"/>
    <col min="13332" max="13332" width="9.7109375" customWidth="1"/>
    <col min="13569" max="13569" width="5.42578125" customWidth="1"/>
    <col min="13570" max="13570" width="54.7109375" customWidth="1"/>
    <col min="13571" max="13571" width="12" customWidth="1"/>
    <col min="13572" max="13572" width="10.5703125" customWidth="1"/>
    <col min="13573" max="13573" width="12" customWidth="1"/>
    <col min="13574" max="13574" width="12.7109375" customWidth="1"/>
    <col min="13575" max="13575" width="10.5703125" customWidth="1"/>
    <col min="13576" max="13576" width="10.85546875" customWidth="1"/>
    <col min="13577" max="13577" width="12.5703125" customWidth="1"/>
    <col min="13578" max="13578" width="12.140625" customWidth="1"/>
    <col min="13579" max="13579" width="11" customWidth="1"/>
    <col min="13580" max="13580" width="12.140625" customWidth="1"/>
    <col min="13581" max="13581" width="11.7109375" customWidth="1"/>
    <col min="13582" max="13582" width="13" customWidth="1"/>
    <col min="13583" max="13583" width="10.28515625" customWidth="1"/>
    <col min="13584" max="13584" width="11.85546875" customWidth="1"/>
    <col min="13585" max="13585" width="11.28515625" customWidth="1"/>
    <col min="13586" max="13587" width="10.5703125" customWidth="1"/>
    <col min="13588" max="13588" width="9.7109375" customWidth="1"/>
    <col min="13825" max="13825" width="5.42578125" customWidth="1"/>
    <col min="13826" max="13826" width="54.7109375" customWidth="1"/>
    <col min="13827" max="13827" width="12" customWidth="1"/>
    <col min="13828" max="13828" width="10.5703125" customWidth="1"/>
    <col min="13829" max="13829" width="12" customWidth="1"/>
    <col min="13830" max="13830" width="12.7109375" customWidth="1"/>
    <col min="13831" max="13831" width="10.5703125" customWidth="1"/>
    <col min="13832" max="13832" width="10.85546875" customWidth="1"/>
    <col min="13833" max="13833" width="12.5703125" customWidth="1"/>
    <col min="13834" max="13834" width="12.140625" customWidth="1"/>
    <col min="13835" max="13835" width="11" customWidth="1"/>
    <col min="13836" max="13836" width="12.140625" customWidth="1"/>
    <col min="13837" max="13837" width="11.7109375" customWidth="1"/>
    <col min="13838" max="13838" width="13" customWidth="1"/>
    <col min="13839" max="13839" width="10.28515625" customWidth="1"/>
    <col min="13840" max="13840" width="11.85546875" customWidth="1"/>
    <col min="13841" max="13841" width="11.28515625" customWidth="1"/>
    <col min="13842" max="13843" width="10.5703125" customWidth="1"/>
    <col min="13844" max="13844" width="9.7109375" customWidth="1"/>
    <col min="14081" max="14081" width="5.42578125" customWidth="1"/>
    <col min="14082" max="14082" width="54.7109375" customWidth="1"/>
    <col min="14083" max="14083" width="12" customWidth="1"/>
    <col min="14084" max="14084" width="10.5703125" customWidth="1"/>
    <col min="14085" max="14085" width="12" customWidth="1"/>
    <col min="14086" max="14086" width="12.7109375" customWidth="1"/>
    <col min="14087" max="14087" width="10.5703125" customWidth="1"/>
    <col min="14088" max="14088" width="10.85546875" customWidth="1"/>
    <col min="14089" max="14089" width="12.5703125" customWidth="1"/>
    <col min="14090" max="14090" width="12.140625" customWidth="1"/>
    <col min="14091" max="14091" width="11" customWidth="1"/>
    <col min="14092" max="14092" width="12.140625" customWidth="1"/>
    <col min="14093" max="14093" width="11.7109375" customWidth="1"/>
    <col min="14094" max="14094" width="13" customWidth="1"/>
    <col min="14095" max="14095" width="10.28515625" customWidth="1"/>
    <col min="14096" max="14096" width="11.85546875" customWidth="1"/>
    <col min="14097" max="14097" width="11.28515625" customWidth="1"/>
    <col min="14098" max="14099" width="10.5703125" customWidth="1"/>
    <col min="14100" max="14100" width="9.7109375" customWidth="1"/>
    <col min="14337" max="14337" width="5.42578125" customWidth="1"/>
    <col min="14338" max="14338" width="54.7109375" customWidth="1"/>
    <col min="14339" max="14339" width="12" customWidth="1"/>
    <col min="14340" max="14340" width="10.5703125" customWidth="1"/>
    <col min="14341" max="14341" width="12" customWidth="1"/>
    <col min="14342" max="14342" width="12.7109375" customWidth="1"/>
    <col min="14343" max="14343" width="10.5703125" customWidth="1"/>
    <col min="14344" max="14344" width="10.85546875" customWidth="1"/>
    <col min="14345" max="14345" width="12.5703125" customWidth="1"/>
    <col min="14346" max="14346" width="12.140625" customWidth="1"/>
    <col min="14347" max="14347" width="11" customWidth="1"/>
    <col min="14348" max="14348" width="12.140625" customWidth="1"/>
    <col min="14349" max="14349" width="11.7109375" customWidth="1"/>
    <col min="14350" max="14350" width="13" customWidth="1"/>
    <col min="14351" max="14351" width="10.28515625" customWidth="1"/>
    <col min="14352" max="14352" width="11.85546875" customWidth="1"/>
    <col min="14353" max="14353" width="11.28515625" customWidth="1"/>
    <col min="14354" max="14355" width="10.5703125" customWidth="1"/>
    <col min="14356" max="14356" width="9.7109375" customWidth="1"/>
    <col min="14593" max="14593" width="5.42578125" customWidth="1"/>
    <col min="14594" max="14594" width="54.7109375" customWidth="1"/>
    <col min="14595" max="14595" width="12" customWidth="1"/>
    <col min="14596" max="14596" width="10.5703125" customWidth="1"/>
    <col min="14597" max="14597" width="12" customWidth="1"/>
    <col min="14598" max="14598" width="12.7109375" customWidth="1"/>
    <col min="14599" max="14599" width="10.5703125" customWidth="1"/>
    <col min="14600" max="14600" width="10.85546875" customWidth="1"/>
    <col min="14601" max="14601" width="12.5703125" customWidth="1"/>
    <col min="14602" max="14602" width="12.140625" customWidth="1"/>
    <col min="14603" max="14603" width="11" customWidth="1"/>
    <col min="14604" max="14604" width="12.140625" customWidth="1"/>
    <col min="14605" max="14605" width="11.7109375" customWidth="1"/>
    <col min="14606" max="14606" width="13" customWidth="1"/>
    <col min="14607" max="14607" width="10.28515625" customWidth="1"/>
    <col min="14608" max="14608" width="11.85546875" customWidth="1"/>
    <col min="14609" max="14609" width="11.28515625" customWidth="1"/>
    <col min="14610" max="14611" width="10.5703125" customWidth="1"/>
    <col min="14612" max="14612" width="9.7109375" customWidth="1"/>
    <col min="14849" max="14849" width="5.42578125" customWidth="1"/>
    <col min="14850" max="14850" width="54.7109375" customWidth="1"/>
    <col min="14851" max="14851" width="12" customWidth="1"/>
    <col min="14852" max="14852" width="10.5703125" customWidth="1"/>
    <col min="14853" max="14853" width="12" customWidth="1"/>
    <col min="14854" max="14854" width="12.7109375" customWidth="1"/>
    <col min="14855" max="14855" width="10.5703125" customWidth="1"/>
    <col min="14856" max="14856" width="10.85546875" customWidth="1"/>
    <col min="14857" max="14857" width="12.5703125" customWidth="1"/>
    <col min="14858" max="14858" width="12.140625" customWidth="1"/>
    <col min="14859" max="14859" width="11" customWidth="1"/>
    <col min="14860" max="14860" width="12.140625" customWidth="1"/>
    <col min="14861" max="14861" width="11.7109375" customWidth="1"/>
    <col min="14862" max="14862" width="13" customWidth="1"/>
    <col min="14863" max="14863" width="10.28515625" customWidth="1"/>
    <col min="14864" max="14864" width="11.85546875" customWidth="1"/>
    <col min="14865" max="14865" width="11.28515625" customWidth="1"/>
    <col min="14866" max="14867" width="10.5703125" customWidth="1"/>
    <col min="14868" max="14868" width="9.7109375" customWidth="1"/>
    <col min="15105" max="15105" width="5.42578125" customWidth="1"/>
    <col min="15106" max="15106" width="54.7109375" customWidth="1"/>
    <col min="15107" max="15107" width="12" customWidth="1"/>
    <col min="15108" max="15108" width="10.5703125" customWidth="1"/>
    <col min="15109" max="15109" width="12" customWidth="1"/>
    <col min="15110" max="15110" width="12.7109375" customWidth="1"/>
    <col min="15111" max="15111" width="10.5703125" customWidth="1"/>
    <col min="15112" max="15112" width="10.85546875" customWidth="1"/>
    <col min="15113" max="15113" width="12.5703125" customWidth="1"/>
    <col min="15114" max="15114" width="12.140625" customWidth="1"/>
    <col min="15115" max="15115" width="11" customWidth="1"/>
    <col min="15116" max="15116" width="12.140625" customWidth="1"/>
    <col min="15117" max="15117" width="11.7109375" customWidth="1"/>
    <col min="15118" max="15118" width="13" customWidth="1"/>
    <col min="15119" max="15119" width="10.28515625" customWidth="1"/>
    <col min="15120" max="15120" width="11.85546875" customWidth="1"/>
    <col min="15121" max="15121" width="11.28515625" customWidth="1"/>
    <col min="15122" max="15123" width="10.5703125" customWidth="1"/>
    <col min="15124" max="15124" width="9.7109375" customWidth="1"/>
    <col min="15361" max="15361" width="5.42578125" customWidth="1"/>
    <col min="15362" max="15362" width="54.7109375" customWidth="1"/>
    <col min="15363" max="15363" width="12" customWidth="1"/>
    <col min="15364" max="15364" width="10.5703125" customWidth="1"/>
    <col min="15365" max="15365" width="12" customWidth="1"/>
    <col min="15366" max="15366" width="12.7109375" customWidth="1"/>
    <col min="15367" max="15367" width="10.5703125" customWidth="1"/>
    <col min="15368" max="15368" width="10.85546875" customWidth="1"/>
    <col min="15369" max="15369" width="12.5703125" customWidth="1"/>
    <col min="15370" max="15370" width="12.140625" customWidth="1"/>
    <col min="15371" max="15371" width="11" customWidth="1"/>
    <col min="15372" max="15372" width="12.140625" customWidth="1"/>
    <col min="15373" max="15373" width="11.7109375" customWidth="1"/>
    <col min="15374" max="15374" width="13" customWidth="1"/>
    <col min="15375" max="15375" width="10.28515625" customWidth="1"/>
    <col min="15376" max="15376" width="11.85546875" customWidth="1"/>
    <col min="15377" max="15377" width="11.28515625" customWidth="1"/>
    <col min="15378" max="15379" width="10.5703125" customWidth="1"/>
    <col min="15380" max="15380" width="9.7109375" customWidth="1"/>
    <col min="15617" max="15617" width="5.42578125" customWidth="1"/>
    <col min="15618" max="15618" width="54.7109375" customWidth="1"/>
    <col min="15619" max="15619" width="12" customWidth="1"/>
    <col min="15620" max="15620" width="10.5703125" customWidth="1"/>
    <col min="15621" max="15621" width="12" customWidth="1"/>
    <col min="15622" max="15622" width="12.7109375" customWidth="1"/>
    <col min="15623" max="15623" width="10.5703125" customWidth="1"/>
    <col min="15624" max="15624" width="10.85546875" customWidth="1"/>
    <col min="15625" max="15625" width="12.5703125" customWidth="1"/>
    <col min="15626" max="15626" width="12.140625" customWidth="1"/>
    <col min="15627" max="15627" width="11" customWidth="1"/>
    <col min="15628" max="15628" width="12.140625" customWidth="1"/>
    <col min="15629" max="15629" width="11.7109375" customWidth="1"/>
    <col min="15630" max="15630" width="13" customWidth="1"/>
    <col min="15631" max="15631" width="10.28515625" customWidth="1"/>
    <col min="15632" max="15632" width="11.85546875" customWidth="1"/>
    <col min="15633" max="15633" width="11.28515625" customWidth="1"/>
    <col min="15634" max="15635" width="10.5703125" customWidth="1"/>
    <col min="15636" max="15636" width="9.7109375" customWidth="1"/>
    <col min="15873" max="15873" width="5.42578125" customWidth="1"/>
    <col min="15874" max="15874" width="54.7109375" customWidth="1"/>
    <col min="15875" max="15875" width="12" customWidth="1"/>
    <col min="15876" max="15876" width="10.5703125" customWidth="1"/>
    <col min="15877" max="15877" width="12" customWidth="1"/>
    <col min="15878" max="15878" width="12.7109375" customWidth="1"/>
    <col min="15879" max="15879" width="10.5703125" customWidth="1"/>
    <col min="15880" max="15880" width="10.85546875" customWidth="1"/>
    <col min="15881" max="15881" width="12.5703125" customWidth="1"/>
    <col min="15882" max="15882" width="12.140625" customWidth="1"/>
    <col min="15883" max="15883" width="11" customWidth="1"/>
    <col min="15884" max="15884" width="12.140625" customWidth="1"/>
    <col min="15885" max="15885" width="11.7109375" customWidth="1"/>
    <col min="15886" max="15886" width="13" customWidth="1"/>
    <col min="15887" max="15887" width="10.28515625" customWidth="1"/>
    <col min="15888" max="15888" width="11.85546875" customWidth="1"/>
    <col min="15889" max="15889" width="11.28515625" customWidth="1"/>
    <col min="15890" max="15891" width="10.5703125" customWidth="1"/>
    <col min="15892" max="15892" width="9.7109375" customWidth="1"/>
    <col min="16129" max="16129" width="5.42578125" customWidth="1"/>
    <col min="16130" max="16130" width="54.7109375" customWidth="1"/>
    <col min="16131" max="16131" width="12" customWidth="1"/>
    <col min="16132" max="16132" width="10.5703125" customWidth="1"/>
    <col min="16133" max="16133" width="12" customWidth="1"/>
    <col min="16134" max="16134" width="12.7109375" customWidth="1"/>
    <col min="16135" max="16135" width="10.5703125" customWidth="1"/>
    <col min="16136" max="16136" width="10.85546875" customWidth="1"/>
    <col min="16137" max="16137" width="12.5703125" customWidth="1"/>
    <col min="16138" max="16138" width="12.140625" customWidth="1"/>
    <col min="16139" max="16139" width="11" customWidth="1"/>
    <col min="16140" max="16140" width="12.140625" customWidth="1"/>
    <col min="16141" max="16141" width="11.7109375" customWidth="1"/>
    <col min="16142" max="16142" width="13" customWidth="1"/>
    <col min="16143" max="16143" width="10.28515625" customWidth="1"/>
    <col min="16144" max="16144" width="11.85546875" customWidth="1"/>
    <col min="16145" max="16145" width="11.28515625" customWidth="1"/>
    <col min="16146" max="16147" width="10.5703125" customWidth="1"/>
    <col min="16148" max="16148" width="9.7109375" customWidth="1"/>
  </cols>
  <sheetData>
    <row r="1" spans="1:24" ht="19.5" thickBot="1" x14ac:dyDescent="0.3">
      <c r="A1" s="145"/>
      <c r="B1" s="179" t="s">
        <v>159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ht="23.25" customHeight="1" thickBot="1" x14ac:dyDescent="0.3">
      <c r="A2" s="180" t="s">
        <v>184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2"/>
    </row>
    <row r="3" spans="1:24" ht="90.75" thickBot="1" x14ac:dyDescent="0.3">
      <c r="A3" s="146" t="s">
        <v>0</v>
      </c>
      <c r="B3" s="147" t="s">
        <v>161</v>
      </c>
      <c r="C3" s="48" t="s">
        <v>1</v>
      </c>
      <c r="D3" s="48" t="s">
        <v>8</v>
      </c>
      <c r="E3" s="48" t="s">
        <v>2</v>
      </c>
      <c r="F3" s="48" t="s">
        <v>9</v>
      </c>
      <c r="G3" s="49" t="s">
        <v>3</v>
      </c>
      <c r="H3" s="50" t="s">
        <v>10</v>
      </c>
      <c r="I3" s="50" t="s">
        <v>4</v>
      </c>
      <c r="J3" s="50" t="s">
        <v>11</v>
      </c>
      <c r="K3" s="50" t="s">
        <v>5</v>
      </c>
      <c r="L3" s="50" t="s">
        <v>12</v>
      </c>
      <c r="M3" s="50" t="s">
        <v>13</v>
      </c>
      <c r="N3" s="148" t="s">
        <v>162</v>
      </c>
      <c r="O3" s="50" t="s">
        <v>6</v>
      </c>
      <c r="P3" s="51" t="s">
        <v>14</v>
      </c>
      <c r="Q3" s="149" t="s">
        <v>163</v>
      </c>
      <c r="R3" s="53" t="s">
        <v>7</v>
      </c>
      <c r="S3" s="53" t="s">
        <v>15</v>
      </c>
      <c r="T3" s="150" t="s">
        <v>164</v>
      </c>
      <c r="U3" s="151" t="s">
        <v>43</v>
      </c>
      <c r="V3" s="151" t="s">
        <v>50</v>
      </c>
      <c r="W3" s="151" t="s">
        <v>40</v>
      </c>
      <c r="X3" s="152" t="s">
        <v>41</v>
      </c>
    </row>
    <row r="4" spans="1:24" ht="16.5" thickBot="1" x14ac:dyDescent="0.3">
      <c r="A4" s="153" t="s">
        <v>53</v>
      </c>
      <c r="B4" s="154" t="s">
        <v>185</v>
      </c>
      <c r="C4" s="127">
        <v>3833</v>
      </c>
      <c r="D4" s="127">
        <v>3324</v>
      </c>
      <c r="E4" s="1">
        <v>10</v>
      </c>
      <c r="F4" s="1">
        <v>20</v>
      </c>
      <c r="G4" s="1">
        <v>0</v>
      </c>
      <c r="H4" s="1">
        <v>0</v>
      </c>
      <c r="I4" s="1">
        <v>0</v>
      </c>
      <c r="J4" s="2">
        <v>24.76</v>
      </c>
      <c r="K4" s="2">
        <f>1.44+7.41+0.36+5.46+5.55+0.69+0.72</f>
        <v>21.63</v>
      </c>
      <c r="L4" s="2">
        <f>1.44+0.78+4.86+0.36+3.6+5.46+5.55+1.02+0.72</f>
        <v>23.79</v>
      </c>
      <c r="M4" s="2">
        <v>0</v>
      </c>
      <c r="N4" s="155">
        <f t="shared" ref="N4:N13" si="0">C4+D4+E4+F4+G4+H4+I4+J4+K4+L4+M4</f>
        <v>7257.18</v>
      </c>
      <c r="O4" s="127">
        <v>538.28700000000003</v>
      </c>
      <c r="P4" s="156">
        <v>327.55500000000001</v>
      </c>
      <c r="Q4" s="157">
        <f t="shared" ref="Q4:Q13" si="1">O4+P4</f>
        <v>865.8420000000001</v>
      </c>
      <c r="R4" s="158">
        <v>7.22</v>
      </c>
      <c r="S4" s="158">
        <v>12.53</v>
      </c>
      <c r="T4" s="159">
        <f t="shared" ref="T4:T13" si="2">R4+S4</f>
        <v>19.75</v>
      </c>
      <c r="U4" s="160">
        <v>7257.18</v>
      </c>
      <c r="V4" s="132">
        <v>19.75</v>
      </c>
      <c r="W4" s="133">
        <f t="shared" ref="W4:W13" si="3">U4/V4</f>
        <v>367.4521518987342</v>
      </c>
      <c r="X4" s="132">
        <v>865.8420000000001</v>
      </c>
    </row>
    <row r="5" spans="1:24" ht="16.5" thickBot="1" x14ac:dyDescent="0.3">
      <c r="A5" s="153" t="s">
        <v>57</v>
      </c>
      <c r="B5" s="161" t="s">
        <v>186</v>
      </c>
      <c r="C5" s="127">
        <v>1963</v>
      </c>
      <c r="D5" s="127">
        <v>2663</v>
      </c>
      <c r="E5" s="1">
        <v>135</v>
      </c>
      <c r="F5" s="1">
        <v>85</v>
      </c>
      <c r="G5" s="1">
        <v>0</v>
      </c>
      <c r="H5" s="1">
        <v>0</v>
      </c>
      <c r="I5" s="1">
        <v>0</v>
      </c>
      <c r="J5" s="2">
        <v>0</v>
      </c>
      <c r="K5" s="2">
        <v>0</v>
      </c>
      <c r="L5" s="2">
        <v>0</v>
      </c>
      <c r="M5" s="2">
        <v>0</v>
      </c>
      <c r="N5" s="155">
        <f t="shared" si="0"/>
        <v>4846</v>
      </c>
      <c r="O5" s="114">
        <v>58.432000000000002</v>
      </c>
      <c r="P5" s="119">
        <v>104.544</v>
      </c>
      <c r="Q5" s="157">
        <f t="shared" si="1"/>
        <v>162.976</v>
      </c>
      <c r="R5" s="158">
        <v>41.71</v>
      </c>
      <c r="S5" s="158">
        <v>42.33</v>
      </c>
      <c r="T5" s="159">
        <f t="shared" si="2"/>
        <v>84.039999999999992</v>
      </c>
      <c r="U5" s="160">
        <v>4846</v>
      </c>
      <c r="V5" s="132">
        <v>84.039999999999992</v>
      </c>
      <c r="W5" s="133">
        <f t="shared" si="3"/>
        <v>57.663017610661598</v>
      </c>
      <c r="X5" s="132">
        <v>162.976</v>
      </c>
    </row>
    <row r="6" spans="1:24" ht="16.5" thickBot="1" x14ac:dyDescent="0.3">
      <c r="A6" s="153" t="s">
        <v>59</v>
      </c>
      <c r="B6" s="161" t="s">
        <v>187</v>
      </c>
      <c r="C6" s="127">
        <v>493</v>
      </c>
      <c r="D6" s="127">
        <v>884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2">
        <v>0</v>
      </c>
      <c r="K6" s="2">
        <v>6.6</v>
      </c>
      <c r="L6" s="2">
        <f>2.7</f>
        <v>2.7</v>
      </c>
      <c r="M6" s="2">
        <v>0</v>
      </c>
      <c r="N6" s="155">
        <f t="shared" si="0"/>
        <v>1386.3</v>
      </c>
      <c r="O6" s="114">
        <v>66.730999999999995</v>
      </c>
      <c r="P6" s="119">
        <v>86.433000000000007</v>
      </c>
      <c r="Q6" s="157">
        <f t="shared" si="1"/>
        <v>153.16399999999999</v>
      </c>
      <c r="R6" s="158">
        <v>3.2</v>
      </c>
      <c r="S6" s="158">
        <v>3.13</v>
      </c>
      <c r="T6" s="159">
        <f t="shared" si="2"/>
        <v>6.33</v>
      </c>
      <c r="U6" s="160">
        <v>1386.3</v>
      </c>
      <c r="V6" s="132">
        <v>6.33</v>
      </c>
      <c r="W6" s="133">
        <f t="shared" si="3"/>
        <v>219.00473933649289</v>
      </c>
      <c r="X6" s="132">
        <v>153.16399999999999</v>
      </c>
    </row>
    <row r="7" spans="1:24" ht="16.5" thickBot="1" x14ac:dyDescent="0.3">
      <c r="A7" s="153" t="s">
        <v>51</v>
      </c>
      <c r="B7" s="161" t="s">
        <v>188</v>
      </c>
      <c r="C7" s="127">
        <v>1100</v>
      </c>
      <c r="D7" s="127">
        <v>1139</v>
      </c>
      <c r="E7" s="1">
        <v>10</v>
      </c>
      <c r="F7" s="1">
        <v>0</v>
      </c>
      <c r="G7" s="1">
        <v>0</v>
      </c>
      <c r="H7" s="1">
        <v>0</v>
      </c>
      <c r="I7" s="1">
        <v>0</v>
      </c>
      <c r="J7" s="2">
        <v>0</v>
      </c>
      <c r="K7" s="2">
        <v>0</v>
      </c>
      <c r="L7" s="2">
        <v>0</v>
      </c>
      <c r="M7" s="2">
        <v>0</v>
      </c>
      <c r="N7" s="155">
        <f t="shared" si="0"/>
        <v>2249</v>
      </c>
      <c r="O7" s="114">
        <v>32.917000000000002</v>
      </c>
      <c r="P7" s="119">
        <v>35.470999999999997</v>
      </c>
      <c r="Q7" s="157">
        <f t="shared" si="1"/>
        <v>68.388000000000005</v>
      </c>
      <c r="R7" s="158">
        <v>9</v>
      </c>
      <c r="S7" s="158">
        <v>10</v>
      </c>
      <c r="T7" s="159">
        <f t="shared" si="2"/>
        <v>19</v>
      </c>
      <c r="U7" s="160">
        <v>2249</v>
      </c>
      <c r="V7" s="132">
        <v>19</v>
      </c>
      <c r="W7" s="133">
        <f t="shared" si="3"/>
        <v>118.36842105263158</v>
      </c>
      <c r="X7" s="132">
        <v>68.388000000000005</v>
      </c>
    </row>
    <row r="8" spans="1:24" ht="16.5" thickBot="1" x14ac:dyDescent="0.3">
      <c r="A8" s="153" t="s">
        <v>61</v>
      </c>
      <c r="B8" s="161" t="s">
        <v>189</v>
      </c>
      <c r="C8" s="127">
        <v>218</v>
      </c>
      <c r="D8" s="127">
        <v>321</v>
      </c>
      <c r="E8" s="1">
        <v>10</v>
      </c>
      <c r="F8" s="1">
        <v>10</v>
      </c>
      <c r="G8" s="1">
        <v>0</v>
      </c>
      <c r="H8" s="1">
        <v>0</v>
      </c>
      <c r="I8" s="1">
        <v>0</v>
      </c>
      <c r="J8" s="2">
        <v>0</v>
      </c>
      <c r="K8" s="2">
        <v>0</v>
      </c>
      <c r="L8" s="2">
        <v>0</v>
      </c>
      <c r="M8" s="2">
        <v>0</v>
      </c>
      <c r="N8" s="155">
        <f t="shared" si="0"/>
        <v>559</v>
      </c>
      <c r="O8" s="114">
        <v>3.3239999999999998</v>
      </c>
      <c r="P8" s="119">
        <v>59.762</v>
      </c>
      <c r="Q8" s="157">
        <f t="shared" si="1"/>
        <v>63.085999999999999</v>
      </c>
      <c r="R8" s="158">
        <v>9</v>
      </c>
      <c r="S8" s="158">
        <v>5.75</v>
      </c>
      <c r="T8" s="159">
        <f t="shared" si="2"/>
        <v>14.75</v>
      </c>
      <c r="U8" s="160">
        <v>559</v>
      </c>
      <c r="V8" s="132">
        <v>14.75</v>
      </c>
      <c r="W8" s="133">
        <f t="shared" si="3"/>
        <v>37.898305084745765</v>
      </c>
      <c r="X8" s="132">
        <v>63.085999999999999</v>
      </c>
    </row>
    <row r="9" spans="1:24" ht="16.5" thickBot="1" x14ac:dyDescent="0.3">
      <c r="A9" s="153" t="s">
        <v>55</v>
      </c>
      <c r="B9" s="161" t="s">
        <v>190</v>
      </c>
      <c r="C9" s="127">
        <v>556</v>
      </c>
      <c r="D9" s="127">
        <v>637</v>
      </c>
      <c r="E9" s="1">
        <v>10</v>
      </c>
      <c r="F9" s="1">
        <v>0</v>
      </c>
      <c r="G9" s="1">
        <v>0</v>
      </c>
      <c r="H9" s="1">
        <v>0</v>
      </c>
      <c r="I9" s="1">
        <v>0</v>
      </c>
      <c r="J9" s="2">
        <v>0</v>
      </c>
      <c r="K9" s="2">
        <v>0.42</v>
      </c>
      <c r="L9" s="2">
        <f>1.98+0.9</f>
        <v>2.88</v>
      </c>
      <c r="M9" s="2">
        <v>0</v>
      </c>
      <c r="N9" s="155">
        <f t="shared" si="0"/>
        <v>1206.3000000000002</v>
      </c>
      <c r="O9" s="114">
        <v>19.341999999999999</v>
      </c>
      <c r="P9" s="119">
        <v>29.965</v>
      </c>
      <c r="Q9" s="157">
        <f t="shared" si="1"/>
        <v>49.307000000000002</v>
      </c>
      <c r="R9" s="158">
        <v>5.75</v>
      </c>
      <c r="S9" s="158">
        <v>3.75</v>
      </c>
      <c r="T9" s="159">
        <f t="shared" si="2"/>
        <v>9.5</v>
      </c>
      <c r="U9" s="160">
        <v>1206.3000000000002</v>
      </c>
      <c r="V9" s="132">
        <v>9.5</v>
      </c>
      <c r="W9" s="133">
        <f t="shared" si="3"/>
        <v>126.97894736842107</v>
      </c>
      <c r="X9" s="132">
        <v>49.307000000000002</v>
      </c>
    </row>
    <row r="10" spans="1:24" ht="16.5" thickBot="1" x14ac:dyDescent="0.3">
      <c r="A10" s="153" t="s">
        <v>63</v>
      </c>
      <c r="B10" s="161" t="s">
        <v>191</v>
      </c>
      <c r="C10" s="127">
        <v>513</v>
      </c>
      <c r="D10" s="127">
        <v>817</v>
      </c>
      <c r="E10" s="1">
        <v>20</v>
      </c>
      <c r="F10" s="1">
        <v>30</v>
      </c>
      <c r="G10" s="1">
        <v>0</v>
      </c>
      <c r="H10" s="1">
        <v>0</v>
      </c>
      <c r="I10" s="1">
        <v>0</v>
      </c>
      <c r="J10" s="2">
        <v>0</v>
      </c>
      <c r="K10" s="2">
        <v>9</v>
      </c>
      <c r="L10" s="2">
        <v>1.74</v>
      </c>
      <c r="M10" s="2">
        <v>0</v>
      </c>
      <c r="N10" s="155">
        <f t="shared" si="0"/>
        <v>1390.74</v>
      </c>
      <c r="O10" s="114">
        <v>10.694000000000001</v>
      </c>
      <c r="P10" s="119">
        <v>27.937999999999999</v>
      </c>
      <c r="Q10" s="157">
        <f t="shared" si="1"/>
        <v>38.631999999999998</v>
      </c>
      <c r="R10" s="158">
        <v>18.829999999999998</v>
      </c>
      <c r="S10" s="158">
        <v>17.75</v>
      </c>
      <c r="T10" s="159">
        <f t="shared" si="2"/>
        <v>36.58</v>
      </c>
      <c r="U10" s="160">
        <v>1390.74</v>
      </c>
      <c r="V10" s="132">
        <v>36.58</v>
      </c>
      <c r="W10" s="133">
        <f t="shared" si="3"/>
        <v>38.019136139967195</v>
      </c>
      <c r="X10" s="132">
        <v>38.631999999999998</v>
      </c>
    </row>
    <row r="11" spans="1:24" ht="16.5" thickBot="1" x14ac:dyDescent="0.3">
      <c r="A11" s="153" t="s">
        <v>65</v>
      </c>
      <c r="B11" s="161" t="s">
        <v>192</v>
      </c>
      <c r="C11" s="127">
        <v>611</v>
      </c>
      <c r="D11" s="127">
        <v>481</v>
      </c>
      <c r="E11" s="1">
        <v>70</v>
      </c>
      <c r="F11" s="1">
        <v>40</v>
      </c>
      <c r="G11" s="1">
        <v>0</v>
      </c>
      <c r="H11" s="1">
        <v>0</v>
      </c>
      <c r="I11" s="1">
        <v>0</v>
      </c>
      <c r="J11" s="2">
        <v>0</v>
      </c>
      <c r="K11" s="2">
        <v>0</v>
      </c>
      <c r="L11" s="2">
        <v>0</v>
      </c>
      <c r="M11" s="2">
        <v>0</v>
      </c>
      <c r="N11" s="155">
        <f t="shared" si="0"/>
        <v>1202</v>
      </c>
      <c r="O11" s="114">
        <v>7.2649999999999997</v>
      </c>
      <c r="P11" s="119">
        <v>6.923</v>
      </c>
      <c r="Q11" s="157">
        <f t="shared" si="1"/>
        <v>14.187999999999999</v>
      </c>
      <c r="R11" s="158">
        <v>27.17</v>
      </c>
      <c r="S11" s="158">
        <v>24.42</v>
      </c>
      <c r="T11" s="159">
        <f t="shared" si="2"/>
        <v>51.59</v>
      </c>
      <c r="U11" s="160">
        <v>1202</v>
      </c>
      <c r="V11" s="132">
        <v>51.59</v>
      </c>
      <c r="W11" s="133">
        <f t="shared" si="3"/>
        <v>23.299088970730761</v>
      </c>
      <c r="X11" s="132">
        <v>14.187999999999999</v>
      </c>
    </row>
    <row r="12" spans="1:24" ht="16.5" thickBot="1" x14ac:dyDescent="0.3">
      <c r="A12" s="153" t="s">
        <v>69</v>
      </c>
      <c r="B12" s="161" t="s">
        <v>193</v>
      </c>
      <c r="C12" s="127">
        <v>139</v>
      </c>
      <c r="D12" s="127">
        <v>114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2">
        <v>0</v>
      </c>
      <c r="K12" s="2">
        <v>0</v>
      </c>
      <c r="L12" s="2">
        <v>0</v>
      </c>
      <c r="M12" s="2">
        <v>0</v>
      </c>
      <c r="N12" s="155">
        <f t="shared" si="0"/>
        <v>253</v>
      </c>
      <c r="O12" s="114">
        <v>4.4000000000000004</v>
      </c>
      <c r="P12" s="119">
        <v>4.3890000000000002</v>
      </c>
      <c r="Q12" s="157">
        <f t="shared" si="1"/>
        <v>8.7890000000000015</v>
      </c>
      <c r="R12" s="158">
        <v>5.75</v>
      </c>
      <c r="S12" s="158">
        <v>5</v>
      </c>
      <c r="T12" s="159">
        <f t="shared" si="2"/>
        <v>10.75</v>
      </c>
      <c r="U12" s="160">
        <v>253</v>
      </c>
      <c r="V12" s="132">
        <v>10.75</v>
      </c>
      <c r="W12" s="133">
        <f t="shared" si="3"/>
        <v>23.534883720930232</v>
      </c>
      <c r="X12" s="132">
        <v>8.7890000000000015</v>
      </c>
    </row>
    <row r="13" spans="1:24" ht="16.5" thickBot="1" x14ac:dyDescent="0.3">
      <c r="A13" s="153" t="s">
        <v>71</v>
      </c>
      <c r="B13" s="161" t="s">
        <v>194</v>
      </c>
      <c r="C13" s="127">
        <v>10</v>
      </c>
      <c r="D13" s="127">
        <v>140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2">
        <v>0</v>
      </c>
      <c r="K13" s="2">
        <v>0</v>
      </c>
      <c r="L13" s="2">
        <v>0</v>
      </c>
      <c r="M13" s="2">
        <v>0</v>
      </c>
      <c r="N13" s="155">
        <f t="shared" si="0"/>
        <v>150</v>
      </c>
      <c r="O13" s="114">
        <v>0</v>
      </c>
      <c r="P13" s="119">
        <v>4.585</v>
      </c>
      <c r="Q13" s="157">
        <f t="shared" si="1"/>
        <v>4.585</v>
      </c>
      <c r="R13" s="158">
        <v>5</v>
      </c>
      <c r="S13" s="158">
        <v>5</v>
      </c>
      <c r="T13" s="159">
        <f t="shared" si="2"/>
        <v>10</v>
      </c>
      <c r="U13" s="160">
        <v>150</v>
      </c>
      <c r="V13" s="132">
        <v>10</v>
      </c>
      <c r="W13" s="133">
        <f t="shared" si="3"/>
        <v>15</v>
      </c>
      <c r="X13" s="132">
        <v>4.585</v>
      </c>
    </row>
    <row r="14" spans="1:24" ht="26.25" customHeight="1" x14ac:dyDescent="0.25">
      <c r="R14" s="162"/>
      <c r="S14" s="162"/>
      <c r="U14" s="163">
        <f>SUM(U4:U13)</f>
        <v>20499.52</v>
      </c>
      <c r="V14" s="163">
        <f>SUM(V4:V13)</f>
        <v>262.28999999999996</v>
      </c>
      <c r="X14" s="164"/>
    </row>
    <row r="15" spans="1:24" x14ac:dyDescent="0.25">
      <c r="B15" s="165" t="s">
        <v>195</v>
      </c>
    </row>
    <row r="16" spans="1:24" s="3" customFormat="1" x14ac:dyDescent="0.25"/>
    <row r="19" spans="2:22" x14ac:dyDescent="0.25">
      <c r="B19" s="143"/>
    </row>
    <row r="30" spans="2:22" x14ac:dyDescent="0.25">
      <c r="V30" s="144">
        <f>U14/V14</f>
        <v>78.155934271226513</v>
      </c>
    </row>
  </sheetData>
  <mergeCells count="2">
    <mergeCell ref="B1:X1"/>
    <mergeCell ref="A2:X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WL</vt:lpstr>
      <vt:lpstr>WLS</vt:lpstr>
      <vt:lpstr>WFzOAM</vt:lpstr>
      <vt:lpstr>WLKP</vt:lpstr>
      <vt:lpstr>WNOZ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Patrycja Letniowska</cp:lastModifiedBy>
  <cp:lastPrinted>2019-06-11T06:10:12Z</cp:lastPrinted>
  <dcterms:created xsi:type="dcterms:W3CDTF">2019-01-22T11:18:59Z</dcterms:created>
  <dcterms:modified xsi:type="dcterms:W3CDTF">2019-12-10T12:51:04Z</dcterms:modified>
</cp:coreProperties>
</file>